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shiro\Desktop\R5委託ものづくり\公募\"/>
    </mc:Choice>
  </mc:AlternateContent>
  <bookViews>
    <workbookView xWindow="-96" yWindow="-96" windowWidth="23232" windowHeight="13152" tabRatio="901" activeTab="7"/>
  </bookViews>
  <sheets>
    <sheet name="様式8　スケジュール（導入検証ステージ）" sheetId="8" r:id="rId1"/>
    <sheet name="様式8　スケジュール（実用評価ステージ）" sheetId="6" r:id="rId2"/>
    <sheet name="様式9　経費積算書（共同体）" sheetId="5" r:id="rId3"/>
    <sheet name="様式10　経費積算内訳書（中核企業）" sheetId="7" r:id="rId4"/>
    <sheet name="様式10　経費積算内訳書（個別）" sheetId="10" r:id="rId5"/>
    <sheet name="様式10　経費積算内訳書（中核企業）記入例" sheetId="11" r:id="rId6"/>
    <sheet name="様式10　経費積算内訳書（個別） 記入例" sheetId="12" r:id="rId7"/>
    <sheet name="様式10　経費積算内訳書（個別）記入例2" sheetId="13" r:id="rId8"/>
    <sheet name="様式2－1(別紙）0210-1 (2)" sheetId="4" state="hidden" r:id="rId9"/>
    <sheet name="様式2－1(別紙-概算請求）" sheetId="1" state="hidden" r:id="rId10"/>
    <sheet name="様式2－1(別紙-概算請求） (2)" sheetId="2" state="hidden" r:id="rId11"/>
  </sheets>
  <definedNames>
    <definedName name="_xlnm.Print_Area" localSheetId="4">'様式10　経費積算内訳書（個別）'!$A$1:$G$52</definedName>
    <definedName name="_xlnm.Print_Area" localSheetId="6">'様式10　経費積算内訳書（個別） 記入例'!$A$1:$G$32</definedName>
    <definedName name="_xlnm.Print_Area" localSheetId="7">'様式10　経費積算内訳書（個別）記入例2'!$A$1:$G$22</definedName>
    <definedName name="_xlnm.Print_Area" localSheetId="3">'様式10　経費積算内訳書（中核企業）'!$A$1:$G$52</definedName>
    <definedName name="_xlnm.Print_Area" localSheetId="5">'様式10　経費積算内訳書（中核企業）記入例'!$A$1:$G$52</definedName>
    <definedName name="_xlnm.Print_Area" localSheetId="8">'様式2－1(別紙）0210-1 (2)'!$A$1:$H$38</definedName>
    <definedName name="_xlnm.Print_Area" localSheetId="9">'様式2－1(別紙-概算請求）'!$A$1:$H$39</definedName>
    <definedName name="_xlnm.Print_Area" localSheetId="10">'様式2－1(別紙-概算請求） (2)'!$A$1:$H$39</definedName>
    <definedName name="_xlnm.Print_Area" localSheetId="1">'様式8　スケジュール（実用評価ステージ）'!$A$1:$N$45</definedName>
    <definedName name="_xlnm.Print_Area" localSheetId="0">'様式8　スケジュール（導入検証ステージ）'!$A$1:$R$51</definedName>
    <definedName name="_xlnm.Print_Area" localSheetId="2">'様式9　経費積算書（共同体）'!$A$1:$D$21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12" l="1"/>
  <c r="C27" i="12"/>
  <c r="C47" i="11"/>
  <c r="D44" i="11"/>
  <c r="C44" i="11"/>
  <c r="C46" i="11"/>
  <c r="B27" i="11"/>
  <c r="C46" i="10"/>
  <c r="C45" i="10"/>
  <c r="D44" i="10"/>
  <c r="C44" i="10"/>
  <c r="B44" i="10"/>
  <c r="D44" i="7"/>
  <c r="C44" i="7"/>
  <c r="B44" i="7"/>
  <c r="C40" i="7"/>
  <c r="D40" i="7"/>
  <c r="B16" i="11" l="1"/>
  <c r="D14" i="11"/>
  <c r="C14" i="11"/>
  <c r="D14" i="13" l="1"/>
  <c r="C14" i="13"/>
  <c r="B14" i="13"/>
  <c r="B43" i="10"/>
  <c r="D42" i="10"/>
  <c r="C42" i="10"/>
  <c r="B42" i="10"/>
  <c r="B41" i="10"/>
  <c r="D40" i="10"/>
  <c r="C40" i="10"/>
  <c r="B40" i="10"/>
  <c r="B39" i="10"/>
  <c r="D38" i="10"/>
  <c r="C38" i="10"/>
  <c r="B38" i="10"/>
  <c r="B37" i="10"/>
  <c r="D36" i="10"/>
  <c r="C36" i="10"/>
  <c r="B36" i="10"/>
  <c r="B35" i="10"/>
  <c r="D34" i="10"/>
  <c r="C34" i="10"/>
  <c r="B34" i="10"/>
  <c r="B33" i="10"/>
  <c r="D32" i="10"/>
  <c r="C32" i="10"/>
  <c r="B32" i="10"/>
  <c r="B31" i="10"/>
  <c r="D30" i="10"/>
  <c r="C30" i="10"/>
  <c r="B30" i="10"/>
  <c r="B29" i="10"/>
  <c r="D28" i="10"/>
  <c r="C28" i="10"/>
  <c r="B28" i="10"/>
  <c r="B27" i="10"/>
  <c r="D26" i="10"/>
  <c r="C26" i="10"/>
  <c r="B26" i="10"/>
  <c r="B25" i="10" s="1"/>
  <c r="D25" i="10"/>
  <c r="C25" i="10"/>
  <c r="B24" i="10"/>
  <c r="B23" i="10" s="1"/>
  <c r="D23" i="10"/>
  <c r="C23" i="10"/>
  <c r="B22" i="10"/>
  <c r="B21" i="10" s="1"/>
  <c r="D21" i="10"/>
  <c r="C21" i="10"/>
  <c r="B20" i="10"/>
  <c r="B19" i="10" s="1"/>
  <c r="B18" i="10" s="1"/>
  <c r="D19" i="10"/>
  <c r="C19" i="10"/>
  <c r="D18" i="10"/>
  <c r="C18" i="10"/>
  <c r="B17" i="10"/>
  <c r="D16" i="10"/>
  <c r="C16" i="10"/>
  <c r="B16" i="10"/>
  <c r="B15" i="10"/>
  <c r="D14" i="10"/>
  <c r="C14" i="10"/>
  <c r="B14" i="10"/>
  <c r="B13" i="10"/>
  <c r="D12" i="10"/>
  <c r="D11" i="10" s="1"/>
  <c r="C12" i="10"/>
  <c r="B12" i="10"/>
  <c r="B11" i="10" s="1"/>
  <c r="C11" i="10"/>
  <c r="D18" i="7"/>
  <c r="C18" i="7"/>
  <c r="D11" i="7"/>
  <c r="C11" i="7"/>
  <c r="D11" i="13"/>
  <c r="C11" i="13"/>
  <c r="B11" i="13"/>
  <c r="D21" i="12" l="1"/>
  <c r="C21" i="12"/>
  <c r="B23" i="12"/>
  <c r="D12" i="12"/>
  <c r="D11" i="12" s="1"/>
  <c r="C12" i="12"/>
  <c r="C11" i="12" s="1"/>
  <c r="B14" i="12"/>
  <c r="D16" i="12"/>
  <c r="D15" i="12" s="1"/>
  <c r="C16" i="12"/>
  <c r="C15" i="12" s="1"/>
  <c r="B19" i="12"/>
  <c r="B18" i="12"/>
  <c r="D38" i="11" l="1"/>
  <c r="C38" i="11"/>
  <c r="B41" i="11"/>
  <c r="B40" i="11"/>
  <c r="B39" i="11"/>
  <c r="B38" i="11" l="1"/>
  <c r="B15" i="11"/>
  <c r="B14" i="11" s="1"/>
  <c r="B13" i="13" l="1"/>
  <c r="D12" i="13"/>
  <c r="C12" i="13"/>
  <c r="B12" i="13"/>
  <c r="B25" i="12"/>
  <c r="B24" i="12" s="1"/>
  <c r="D24" i="12"/>
  <c r="D20" i="12" s="1"/>
  <c r="C24" i="12"/>
  <c r="B22" i="12"/>
  <c r="B17" i="12"/>
  <c r="B13" i="12"/>
  <c r="B12" i="12" s="1"/>
  <c r="B11" i="12" s="1"/>
  <c r="D42" i="11"/>
  <c r="B37" i="11"/>
  <c r="B36" i="11"/>
  <c r="C34" i="11"/>
  <c r="D34" i="11"/>
  <c r="D32" i="11"/>
  <c r="B31" i="11"/>
  <c r="C29" i="11"/>
  <c r="D29" i="11"/>
  <c r="D17" i="11"/>
  <c r="D12" i="11"/>
  <c r="D42" i="7"/>
  <c r="D25" i="7" s="1"/>
  <c r="D38" i="7"/>
  <c r="D36" i="7"/>
  <c r="D34" i="7"/>
  <c r="D32" i="7"/>
  <c r="D30" i="7"/>
  <c r="D28" i="7"/>
  <c r="D26" i="7"/>
  <c r="D23" i="7"/>
  <c r="D21" i="7"/>
  <c r="D19" i="7"/>
  <c r="D16" i="7"/>
  <c r="D14" i="7"/>
  <c r="D12" i="7"/>
  <c r="D20" i="11"/>
  <c r="C20" i="11"/>
  <c r="B23" i="11"/>
  <c r="B22" i="11"/>
  <c r="D11" i="11" l="1"/>
  <c r="D28" i="11"/>
  <c r="C20" i="12"/>
  <c r="C26" i="12" s="1"/>
  <c r="D26" i="12"/>
  <c r="B21" i="12"/>
  <c r="B20" i="12" s="1"/>
  <c r="B16" i="12"/>
  <c r="C26" i="11"/>
  <c r="B15" i="12" l="1"/>
  <c r="B26" i="12" s="1"/>
  <c r="B43" i="11"/>
  <c r="B42" i="11" s="1"/>
  <c r="C42" i="11"/>
  <c r="B35" i="11"/>
  <c r="B34" i="11" s="1"/>
  <c r="B33" i="11"/>
  <c r="B32" i="11" s="1"/>
  <c r="C32" i="11"/>
  <c r="B30" i="11"/>
  <c r="B29" i="11" s="1"/>
  <c r="B26" i="11"/>
  <c r="D26" i="11" s="1"/>
  <c r="B25" i="11"/>
  <c r="B24" i="11" s="1"/>
  <c r="C24" i="11"/>
  <c r="C19" i="11" s="1"/>
  <c r="B21" i="11"/>
  <c r="B20" i="11" s="1"/>
  <c r="B18" i="11"/>
  <c r="B17" i="11" s="1"/>
  <c r="C17" i="11"/>
  <c r="B13" i="11"/>
  <c r="B12" i="11" s="1"/>
  <c r="C12" i="11"/>
  <c r="C11" i="11" s="1"/>
  <c r="C28" i="11" l="1"/>
  <c r="B28" i="11"/>
  <c r="B44" i="11" s="1"/>
  <c r="B11" i="11"/>
  <c r="D24" i="11"/>
  <c r="D19" i="11" s="1"/>
  <c r="C15" i="13"/>
  <c r="C16" i="13" s="1"/>
  <c r="B19" i="11"/>
  <c r="B12" i="5"/>
  <c r="B11" i="5"/>
  <c r="B43" i="7" l="1"/>
  <c r="B41" i="7"/>
  <c r="B39" i="7"/>
  <c r="B37" i="7"/>
  <c r="B35" i="7"/>
  <c r="B33" i="7"/>
  <c r="B31" i="7"/>
  <c r="B29" i="7"/>
  <c r="B27" i="7"/>
  <c r="B24" i="7"/>
  <c r="B22" i="7"/>
  <c r="B20" i="7"/>
  <c r="B17" i="7"/>
  <c r="B15" i="7"/>
  <c r="B13" i="7"/>
  <c r="C42" i="7" l="1"/>
  <c r="C38" i="7"/>
  <c r="C36" i="7"/>
  <c r="C34" i="7"/>
  <c r="C32" i="7"/>
  <c r="C30" i="7"/>
  <c r="C28" i="7"/>
  <c r="C26" i="7"/>
  <c r="C23" i="7"/>
  <c r="C21" i="7"/>
  <c r="C19" i="7"/>
  <c r="C16" i="7"/>
  <c r="C14" i="7"/>
  <c r="C12" i="7"/>
  <c r="B42" i="7"/>
  <c r="B40" i="7"/>
  <c r="B38" i="7"/>
  <c r="B36" i="7"/>
  <c r="B34" i="7"/>
  <c r="B32" i="7"/>
  <c r="B30" i="7"/>
  <c r="B28" i="7"/>
  <c r="B26" i="7"/>
  <c r="B23" i="7"/>
  <c r="B21" i="7"/>
  <c r="B19" i="7"/>
  <c r="B16" i="7"/>
  <c r="B14" i="7"/>
  <c r="B12" i="7"/>
  <c r="B11" i="7" s="1"/>
  <c r="C25" i="7" l="1"/>
  <c r="B25" i="7"/>
  <c r="B18" i="7"/>
  <c r="B13" i="5" l="1"/>
  <c r="C46" i="7"/>
  <c r="D14" i="5"/>
  <c r="C14" i="5"/>
  <c r="C47" i="7" l="1"/>
  <c r="C17" i="5" s="1"/>
  <c r="C16" i="5"/>
  <c r="B14" i="5"/>
  <c r="K34" i="4" l="1"/>
  <c r="D33" i="4"/>
  <c r="B33" i="4"/>
  <c r="B35" i="4" s="1"/>
  <c r="K35" i="4" s="1"/>
  <c r="K31" i="4"/>
  <c r="C31" i="4"/>
  <c r="E31" i="4" s="1"/>
  <c r="G31" i="4" s="1"/>
  <c r="K30" i="4"/>
  <c r="K33" i="4" s="1"/>
  <c r="C30" i="4"/>
  <c r="E30" i="4" s="1"/>
  <c r="G30" i="4" s="1"/>
  <c r="K29" i="4"/>
  <c r="C29" i="4"/>
  <c r="E29" i="4" s="1"/>
  <c r="G29" i="4" s="1"/>
  <c r="K28" i="4"/>
  <c r="C28" i="4"/>
  <c r="E28" i="4" s="1"/>
  <c r="G28" i="4" s="1"/>
  <c r="B22" i="4"/>
  <c r="G21" i="4"/>
  <c r="G23" i="4" s="1"/>
  <c r="F21" i="4"/>
  <c r="F23" i="4" s="1"/>
  <c r="E21" i="4"/>
  <c r="E23" i="4" s="1"/>
  <c r="D21" i="4"/>
  <c r="D23" i="4" s="1"/>
  <c r="C21" i="4"/>
  <c r="C23" i="4" s="1"/>
  <c r="G20" i="4"/>
  <c r="F20" i="4"/>
  <c r="E20" i="4"/>
  <c r="D20" i="4"/>
  <c r="C20" i="4"/>
  <c r="B20" i="4" s="1"/>
  <c r="B19" i="4"/>
  <c r="B18" i="4"/>
  <c r="B17" i="4"/>
  <c r="B16" i="4"/>
  <c r="F14" i="4"/>
  <c r="C32" i="4" s="1"/>
  <c r="E32" i="4" s="1"/>
  <c r="G32" i="4" s="1"/>
  <c r="B21" i="4" l="1"/>
  <c r="B23" i="4" s="1"/>
  <c r="C33" i="4"/>
  <c r="C36" i="2"/>
  <c r="C33" i="2"/>
  <c r="B33" i="2"/>
  <c r="H32" i="2"/>
  <c r="H34" i="2" s="1"/>
  <c r="H37" i="2" s="1"/>
  <c r="G32" i="2"/>
  <c r="G34" i="2" s="1"/>
  <c r="G35" i="2" s="1"/>
  <c r="F32" i="2"/>
  <c r="F34" i="2" s="1"/>
  <c r="F35" i="2" s="1"/>
  <c r="E32" i="2"/>
  <c r="E34" i="2" s="1"/>
  <c r="E35" i="2" s="1"/>
  <c r="D32" i="2"/>
  <c r="D34" i="2" s="1"/>
  <c r="D35" i="2" s="1"/>
  <c r="C31" i="2"/>
  <c r="B31" i="2"/>
  <c r="C30" i="2"/>
  <c r="B30" i="2"/>
  <c r="C29" i="2"/>
  <c r="B29" i="2" s="1"/>
  <c r="K17" i="2"/>
  <c r="K15" i="2"/>
  <c r="D15" i="2"/>
  <c r="F14" i="2"/>
  <c r="F16" i="2" s="1"/>
  <c r="F20" i="2" s="1"/>
  <c r="E14" i="2"/>
  <c r="E16" i="2" s="1"/>
  <c r="E20" i="2" s="1"/>
  <c r="B14" i="2"/>
  <c r="B16" i="2" s="1"/>
  <c r="B20" i="2" s="1"/>
  <c r="K13" i="2"/>
  <c r="D13" i="2"/>
  <c r="H13" i="2" s="1"/>
  <c r="K12" i="2"/>
  <c r="D12" i="2"/>
  <c r="H12" i="2" s="1"/>
  <c r="K11" i="2"/>
  <c r="D11" i="2"/>
  <c r="G11" i="2" s="1"/>
  <c r="C35" i="1"/>
  <c r="C33" i="1"/>
  <c r="C31" i="1"/>
  <c r="C30" i="1"/>
  <c r="C29" i="1"/>
  <c r="C32" i="1" l="1"/>
  <c r="C34" i="1" s="1"/>
  <c r="K14" i="2"/>
  <c r="E33" i="4"/>
  <c r="C34" i="4"/>
  <c r="F37" i="2"/>
  <c r="G37" i="2"/>
  <c r="K16" i="2"/>
  <c r="B32" i="2"/>
  <c r="C32" i="2"/>
  <c r="C34" i="2" s="1"/>
  <c r="C37" i="2" s="1"/>
  <c r="K20" i="2"/>
  <c r="B34" i="2"/>
  <c r="B36" i="2" s="1"/>
  <c r="D37" i="2"/>
  <c r="E38" i="2"/>
  <c r="G12" i="2"/>
  <c r="G13" i="2"/>
  <c r="D14" i="2"/>
  <c r="D16" i="2" s="1"/>
  <c r="H11" i="2"/>
  <c r="E37" i="2"/>
  <c r="B29" i="1"/>
  <c r="B33" i="1"/>
  <c r="B31" i="1"/>
  <c r="B30" i="1"/>
  <c r="D34" i="4" l="1"/>
  <c r="D35" i="4" s="1"/>
  <c r="G33" i="4"/>
  <c r="C35" i="4"/>
  <c r="I37" i="4" s="1"/>
  <c r="D17" i="2"/>
  <c r="D18" i="2" s="1"/>
  <c r="B37" i="2"/>
  <c r="F14" i="1"/>
  <c r="F16" i="1" s="1"/>
  <c r="F20" i="1" s="1"/>
  <c r="E34" i="4" l="1"/>
  <c r="D20" i="2"/>
  <c r="E14" i="1"/>
  <c r="E16" i="1" s="1"/>
  <c r="E20" i="1" s="1"/>
  <c r="H32" i="1"/>
  <c r="H34" i="1" s="1"/>
  <c r="H37" i="1" s="1"/>
  <c r="G32" i="1"/>
  <c r="G34" i="1" s="1"/>
  <c r="G37" i="1" s="1"/>
  <c r="F32" i="1"/>
  <c r="F34" i="1" s="1"/>
  <c r="F37" i="1" s="1"/>
  <c r="G34" i="4" l="1"/>
  <c r="E35" i="4"/>
  <c r="G35" i="4" s="1"/>
  <c r="G20" i="2"/>
  <c r="H20" i="2"/>
  <c r="E32" i="1"/>
  <c r="E34" i="1" s="1"/>
  <c r="E38" i="1" s="1"/>
  <c r="D32" i="1"/>
  <c r="K17" i="1"/>
  <c r="K15" i="1"/>
  <c r="D15" i="1"/>
  <c r="B14" i="1"/>
  <c r="B16" i="1" s="1"/>
  <c r="B20" i="1" s="1"/>
  <c r="K13" i="1"/>
  <c r="D13" i="1"/>
  <c r="G13" i="1" s="1"/>
  <c r="K12" i="1"/>
  <c r="D12" i="1"/>
  <c r="K11" i="1"/>
  <c r="D11" i="1"/>
  <c r="G11" i="1" s="1"/>
  <c r="G12" i="1" l="1"/>
  <c r="H12" i="1"/>
  <c r="D34" i="1"/>
  <c r="B32" i="1"/>
  <c r="K14" i="1"/>
  <c r="K16" i="1" s="1"/>
  <c r="D14" i="1"/>
  <c r="D16" i="1" s="1"/>
  <c r="H11" i="1"/>
  <c r="H13" i="1"/>
  <c r="K20" i="1"/>
  <c r="E37" i="1"/>
  <c r="D37" i="1" l="1"/>
  <c r="C37" i="1" s="1"/>
  <c r="B34" i="1"/>
  <c r="D17" i="1"/>
  <c r="D18" i="1" s="1"/>
  <c r="B36" i="1" l="1"/>
  <c r="B37" i="1" s="1"/>
  <c r="D20" i="1"/>
  <c r="H20" i="1" l="1"/>
  <c r="G20" i="1"/>
</calcChain>
</file>

<file path=xl/comments1.xml><?xml version="1.0" encoding="utf-8"?>
<comments xmlns="http://schemas.openxmlformats.org/spreadsheetml/2006/main">
  <authors>
    <author>okinawa-tlo.mono</author>
  </authors>
  <commentList>
    <comment ref="B5" authorId="0" shapeId="0">
      <text>
        <r>
          <rPr>
            <b/>
            <sz val="9"/>
            <color indexed="81"/>
            <rFont val="MS P ゴシック"/>
            <family val="3"/>
            <charset val="128"/>
          </rPr>
          <t>【様式９】はセルが青い箇所に必要事項を入力してください。</t>
        </r>
      </text>
    </comment>
  </commentList>
</comments>
</file>

<file path=xl/comments2.xml><?xml version="1.0" encoding="utf-8"?>
<comments xmlns="http://schemas.openxmlformats.org/spreadsheetml/2006/main">
  <authors>
    <author>okinawa-tlo.mono</author>
  </authors>
  <commentList>
    <comment ref="B5" authorId="0" shapeId="0">
      <text>
        <r>
          <rPr>
            <sz val="9"/>
            <color indexed="81"/>
            <rFont val="MS P ゴシック"/>
            <family val="3"/>
            <charset val="128"/>
          </rPr>
          <t>【様式１０】はセルが青い箇所に入力してください。</t>
        </r>
      </text>
    </comment>
    <comment ref="C47" authorId="0" shapeId="0">
      <text>
        <r>
          <rPr>
            <sz val="9"/>
            <color indexed="81"/>
            <rFont val="MS P ゴシック"/>
            <family val="3"/>
            <charset val="128"/>
          </rPr>
          <t>80%を超過するとセルが黄色、文字が赤くなります。</t>
        </r>
      </text>
    </comment>
  </commentList>
</comments>
</file>

<file path=xl/comments3.xml><?xml version="1.0" encoding="utf-8"?>
<comments xmlns="http://schemas.openxmlformats.org/spreadsheetml/2006/main">
  <authors>
    <author>okinawa-tlo.mono</author>
  </authors>
  <commentList>
    <comment ref="B5" authorId="0" shapeId="0">
      <text>
        <r>
          <rPr>
            <sz val="9"/>
            <color indexed="81"/>
            <rFont val="MS P ゴシック"/>
            <family val="3"/>
            <charset val="128"/>
          </rPr>
          <t>【様式１０】はセルが青い箇所に入力してください。</t>
        </r>
      </text>
    </comment>
    <comment ref="C47" authorId="0" shapeId="0">
      <text>
        <r>
          <rPr>
            <sz val="9"/>
            <color indexed="81"/>
            <rFont val="MS P ゴシック"/>
            <family val="3"/>
            <charset val="128"/>
          </rPr>
          <t>80%を超過するとセルが黄色、文字が赤くなります。</t>
        </r>
      </text>
    </comment>
  </commentList>
</comments>
</file>

<file path=xl/comments4.xml><?xml version="1.0" encoding="utf-8"?>
<comments xmlns="http://schemas.openxmlformats.org/spreadsheetml/2006/main">
  <authors>
    <author>okinawa-tlo.mono</author>
  </authors>
  <commentList>
    <comment ref="B5" authorId="0" shapeId="0">
      <text>
        <r>
          <rPr>
            <sz val="9"/>
            <color indexed="81"/>
            <rFont val="MS P ゴシック"/>
            <family val="3"/>
            <charset val="128"/>
          </rPr>
          <t>【様式１０】はセルが青い箇所に入力してください。</t>
        </r>
      </text>
    </comment>
  </commentList>
</comments>
</file>

<file path=xl/comments5.xml><?xml version="1.0" encoding="utf-8"?>
<comments xmlns="http://schemas.openxmlformats.org/spreadsheetml/2006/main">
  <authors>
    <author>okinawa-tlo.mono</author>
  </authors>
  <commentList>
    <comment ref="B5" authorId="0" shapeId="0">
      <text>
        <r>
          <rPr>
            <sz val="9"/>
            <color indexed="81"/>
            <rFont val="MS P ゴシック"/>
            <family val="3"/>
            <charset val="128"/>
          </rPr>
          <t>【様式１０】はセルが青い箇所に入力してください。</t>
        </r>
      </text>
    </comment>
  </commentList>
</comments>
</file>

<file path=xl/sharedStrings.xml><?xml version="1.0" encoding="utf-8"?>
<sst xmlns="http://schemas.openxmlformats.org/spreadsheetml/2006/main" count="440" uniqueCount="217">
  <si>
    <t>様式2－1（別紙）-概算請求</t>
    <rPh sb="0" eb="2">
      <t>ヨウシキ</t>
    </rPh>
    <rPh sb="6" eb="8">
      <t>ベッシ</t>
    </rPh>
    <rPh sb="10" eb="12">
      <t>ガイサン</t>
    </rPh>
    <rPh sb="12" eb="14">
      <t>セイキュウ</t>
    </rPh>
    <phoneticPr fontId="3"/>
  </si>
  <si>
    <t>平成25年●月●日</t>
    <rPh sb="0" eb="2">
      <t>ヘイセイ</t>
    </rPh>
    <rPh sb="4" eb="5">
      <t>ネン</t>
    </rPh>
    <rPh sb="6" eb="7">
      <t>ガツ</t>
    </rPh>
    <rPh sb="8" eb="9">
      <t>ニチ</t>
    </rPh>
    <phoneticPr fontId="3"/>
  </si>
  <si>
    <t>オキナワものづくりネットワーク構築事業</t>
    <phoneticPr fontId="3"/>
  </si>
  <si>
    <t>委託業務経費使用明細書（総括表）</t>
    <rPh sb="0" eb="2">
      <t>イタク</t>
    </rPh>
    <rPh sb="2" eb="4">
      <t>ギョウム</t>
    </rPh>
    <rPh sb="4" eb="6">
      <t>ケイヒ</t>
    </rPh>
    <rPh sb="6" eb="8">
      <t>シヨウ</t>
    </rPh>
    <rPh sb="8" eb="11">
      <t>メイサイショ</t>
    </rPh>
    <rPh sb="12" eb="14">
      <t>ソウカツ</t>
    </rPh>
    <rPh sb="14" eb="15">
      <t>ヒョウ</t>
    </rPh>
    <phoneticPr fontId="3"/>
  </si>
  <si>
    <t>１．委託費総括</t>
    <rPh sb="2" eb="4">
      <t>イタク</t>
    </rPh>
    <rPh sb="4" eb="5">
      <t>ヒ</t>
    </rPh>
    <rPh sb="5" eb="7">
      <t>ソウカツ</t>
    </rPh>
    <phoneticPr fontId="3"/>
  </si>
  <si>
    <t>単位：円</t>
    <rPh sb="0" eb="2">
      <t>タンイ</t>
    </rPh>
    <rPh sb="3" eb="4">
      <t>エン</t>
    </rPh>
    <phoneticPr fontId="3"/>
  </si>
  <si>
    <t>TLO使用欄</t>
    <rPh sb="3" eb="5">
      <t>シヨウ</t>
    </rPh>
    <rPh sb="5" eb="6">
      <t>ラン</t>
    </rPh>
    <phoneticPr fontId="3"/>
  </si>
  <si>
    <t>項目</t>
    <rPh sb="0" eb="2">
      <t>コウモク</t>
    </rPh>
    <phoneticPr fontId="3"/>
  </si>
  <si>
    <t>技術開発支出総額</t>
    <rPh sb="0" eb="2">
      <t>ギジュツ</t>
    </rPh>
    <rPh sb="2" eb="4">
      <t>カイハツ</t>
    </rPh>
    <rPh sb="4" eb="6">
      <t>シシュツ</t>
    </rPh>
    <rPh sb="6" eb="8">
      <t>ソウガク</t>
    </rPh>
    <phoneticPr fontId="3"/>
  </si>
  <si>
    <t>受領済金額</t>
    <phoneticPr fontId="3"/>
  </si>
  <si>
    <t>今回請求額</t>
    <rPh sb="0" eb="2">
      <t>コンカイ</t>
    </rPh>
    <rPh sb="2" eb="4">
      <t>セイキュウ</t>
    </rPh>
    <rPh sb="4" eb="5">
      <t>ガク</t>
    </rPh>
    <phoneticPr fontId="3"/>
  </si>
  <si>
    <t>執行率
(％)</t>
    <rPh sb="0" eb="2">
      <t>シッコウ</t>
    </rPh>
    <rPh sb="2" eb="3">
      <t>リツ</t>
    </rPh>
    <phoneticPr fontId="3"/>
  </si>
  <si>
    <t>残額</t>
    <rPh sb="0" eb="2">
      <t>ザンガク</t>
    </rPh>
    <phoneticPr fontId="3"/>
  </si>
  <si>
    <t>概算請求上限額
(委託契約額＊60%)</t>
    <rPh sb="9" eb="11">
      <t>イタク</t>
    </rPh>
    <rPh sb="11" eb="13">
      <t>ケイヤク</t>
    </rPh>
    <rPh sb="13" eb="14">
      <t>ガク</t>
    </rPh>
    <phoneticPr fontId="3"/>
  </si>
  <si>
    <t>Ⅰ．技術開発用機械装置費等</t>
  </si>
  <si>
    <t>Ⅱ．労務費</t>
  </si>
  <si>
    <t>Ⅲ．原材料等その他の経費</t>
  </si>
  <si>
    <t>直接経費（Ⅰ～Ⅲ計）</t>
    <phoneticPr fontId="3"/>
  </si>
  <si>
    <t>Ⅳ．間接経費又は一般管理費</t>
  </si>
  <si>
    <t>小計(a)</t>
    <rPh sb="0" eb="2">
      <t>ショウケイ</t>
    </rPh>
    <phoneticPr fontId="3"/>
  </si>
  <si>
    <t>Ⅴ．消費税及び地方消費税
　　　　　　　　　 　　（a×5%）</t>
    <phoneticPr fontId="3"/>
  </si>
  <si>
    <t>合計（Ⅰ～Ⅴ計）</t>
    <phoneticPr fontId="3"/>
  </si>
  <si>
    <t>２．委託費明細</t>
    <rPh sb="2" eb="4">
      <t>イタク</t>
    </rPh>
    <rPh sb="4" eb="5">
      <t>ヒ</t>
    </rPh>
    <rPh sb="5" eb="7">
      <t>メイサイ</t>
    </rPh>
    <phoneticPr fontId="3"/>
  </si>
  <si>
    <t>中核企業</t>
    <rPh sb="0" eb="2">
      <t>チュウカク</t>
    </rPh>
    <rPh sb="2" eb="4">
      <t>キギョウ</t>
    </rPh>
    <phoneticPr fontId="3"/>
  </si>
  <si>
    <t>再委託費</t>
    <rPh sb="0" eb="4">
      <t>サイイタクヒ</t>
    </rPh>
    <phoneticPr fontId="3"/>
  </si>
  <si>
    <t>Ⅴ．消費税及び地方消費税</t>
    <phoneticPr fontId="3"/>
  </si>
  <si>
    <r>
      <t>再委託費合計
（</t>
    </r>
    <r>
      <rPr>
        <sz val="8.5"/>
        <color rgb="FF000000"/>
        <rFont val="ＭＳ Ｐ明朝"/>
        <family val="1"/>
        <charset val="128"/>
      </rPr>
      <t>Ⅴ．</t>
    </r>
    <r>
      <rPr>
        <sz val="9"/>
        <color rgb="FF000000"/>
        <rFont val="ＭＳ Ｐ明朝"/>
        <family val="1"/>
        <charset val="128"/>
      </rPr>
      <t>消費税及を除く）</t>
    </r>
    <rPh sb="0" eb="3">
      <t>サイイタク</t>
    </rPh>
    <rPh sb="3" eb="4">
      <t>ヒ</t>
    </rPh>
    <rPh sb="4" eb="6">
      <t>ゴウケイ</t>
    </rPh>
    <rPh sb="15" eb="16">
      <t>ノゾ</t>
    </rPh>
    <phoneticPr fontId="3"/>
  </si>
  <si>
    <r>
      <t>委託契約額</t>
    </r>
    <r>
      <rPr>
        <sz val="9"/>
        <color rgb="FFFF0000"/>
        <rFont val="ＭＳ Ｐ明朝"/>
        <family val="1"/>
        <charset val="128"/>
      </rPr>
      <t xml:space="preserve"> </t>
    </r>
    <rPh sb="0" eb="2">
      <t>イタク</t>
    </rPh>
    <rPh sb="2" eb="4">
      <t>ケイヤク</t>
    </rPh>
    <rPh sb="4" eb="5">
      <t>ガク</t>
    </rPh>
    <phoneticPr fontId="3"/>
  </si>
  <si>
    <t>技術開発テーマ名：島嶼型発電用高効率蒸気タービンの開発</t>
    <rPh sb="0" eb="2">
      <t>ギジュツ</t>
    </rPh>
    <rPh sb="2" eb="4">
      <t>カイハツ</t>
    </rPh>
    <rPh sb="7" eb="8">
      <t>メイ</t>
    </rPh>
    <rPh sb="9" eb="11">
      <t>トウショ</t>
    </rPh>
    <rPh sb="11" eb="12">
      <t>ガタ</t>
    </rPh>
    <rPh sb="12" eb="15">
      <t>ハツデンヨウ</t>
    </rPh>
    <rPh sb="15" eb="18">
      <t>コウコウリツ</t>
    </rPh>
    <rPh sb="18" eb="20">
      <t>ジョウキ</t>
    </rPh>
    <rPh sb="25" eb="27">
      <t>カイハツ</t>
    </rPh>
    <phoneticPr fontId="3"/>
  </si>
  <si>
    <t>中核企業名：一般社団法人ものづくりネットワーク沖縄</t>
    <rPh sb="0" eb="2">
      <t>チュウカク</t>
    </rPh>
    <rPh sb="2" eb="4">
      <t>キギョウ</t>
    </rPh>
    <rPh sb="4" eb="5">
      <t>メイ</t>
    </rPh>
    <phoneticPr fontId="3"/>
  </si>
  <si>
    <t>ものづくりネットワーク沖縄</t>
    <rPh sb="11" eb="13">
      <t>オキナワ</t>
    </rPh>
    <phoneticPr fontId="3"/>
  </si>
  <si>
    <t>トマス技術研究所</t>
    <rPh sb="3" eb="5">
      <t>ギジュツ</t>
    </rPh>
    <rPh sb="5" eb="8">
      <t>ケンキュウショ</t>
    </rPh>
    <phoneticPr fontId="3"/>
  </si>
  <si>
    <t>沖縄高等専門学校</t>
    <rPh sb="0" eb="2">
      <t>オキナワ</t>
    </rPh>
    <rPh sb="2" eb="4">
      <t>コウトウ</t>
    </rPh>
    <rPh sb="4" eb="6">
      <t>センモン</t>
    </rPh>
    <rPh sb="6" eb="8">
      <t>ガッコウ</t>
    </rPh>
    <phoneticPr fontId="3"/>
  </si>
  <si>
    <t>琉球大学工学部</t>
    <rPh sb="0" eb="2">
      <t>リュウキュウ</t>
    </rPh>
    <rPh sb="2" eb="4">
      <t>ダイガク</t>
    </rPh>
    <rPh sb="4" eb="7">
      <t>コウガクブ</t>
    </rPh>
    <phoneticPr fontId="3"/>
  </si>
  <si>
    <t>沖縄工業技術センター</t>
    <rPh sb="0" eb="2">
      <t>オキナワ</t>
    </rPh>
    <rPh sb="2" eb="4">
      <t>コウギョウ</t>
    </rPh>
    <rPh sb="4" eb="6">
      <t>ギジュツ</t>
    </rPh>
    <phoneticPr fontId="3"/>
  </si>
  <si>
    <t xml:space="preserve">  今回は差異の調整はせず精算払い時に差異が発生した場合に調整するものとする</t>
    <rPh sb="2" eb="4">
      <t>コンカイ</t>
    </rPh>
    <rPh sb="5" eb="7">
      <t>サイ</t>
    </rPh>
    <rPh sb="8" eb="10">
      <t>チョウセイ</t>
    </rPh>
    <rPh sb="13" eb="15">
      <t>セイサン</t>
    </rPh>
    <rPh sb="15" eb="16">
      <t>バラ</t>
    </rPh>
    <rPh sb="17" eb="18">
      <t>トキ</t>
    </rPh>
    <rPh sb="19" eb="21">
      <t>サイ</t>
    </rPh>
    <rPh sb="22" eb="24">
      <t>ハッセイ</t>
    </rPh>
    <rPh sb="26" eb="28">
      <t>バアイ</t>
    </rPh>
    <rPh sb="29" eb="31">
      <t>チョウセイ</t>
    </rPh>
    <phoneticPr fontId="3"/>
  </si>
  <si>
    <t>*1消費税差異は、網掛け部分の差額</t>
    <rPh sb="2" eb="5">
      <t>ショウヒゼイ</t>
    </rPh>
    <rPh sb="5" eb="7">
      <t>サイ</t>
    </rPh>
    <rPh sb="9" eb="11">
      <t>アミカ</t>
    </rPh>
    <rPh sb="12" eb="14">
      <t>ブブン</t>
    </rPh>
    <rPh sb="15" eb="17">
      <t>サガク</t>
    </rPh>
    <phoneticPr fontId="3"/>
  </si>
  <si>
    <t>*委託契約額の金額は実施計画書より転記</t>
    <rPh sb="1" eb="3">
      <t>イタク</t>
    </rPh>
    <rPh sb="3" eb="5">
      <t>ケイヤク</t>
    </rPh>
    <rPh sb="5" eb="6">
      <t>ガク</t>
    </rPh>
    <rPh sb="7" eb="9">
      <t>キンガク</t>
    </rPh>
    <rPh sb="10" eb="12">
      <t>ジッシ</t>
    </rPh>
    <rPh sb="12" eb="15">
      <t>ケイカクショ</t>
    </rPh>
    <rPh sb="17" eb="19">
      <t>テンキ</t>
    </rPh>
    <phoneticPr fontId="3"/>
  </si>
  <si>
    <t>*差異の500円は、沖縄工業高等専門学校の消費税の差異であり、2．委託費明細は実施計画書から転記しており千円未満切上げとなるため差異が発生</t>
    <rPh sb="1" eb="3">
      <t>サイ</t>
    </rPh>
    <rPh sb="7" eb="8">
      <t>エン</t>
    </rPh>
    <rPh sb="10" eb="12">
      <t>オキナワ</t>
    </rPh>
    <rPh sb="12" eb="14">
      <t>コウギョウ</t>
    </rPh>
    <rPh sb="14" eb="16">
      <t>コウトウ</t>
    </rPh>
    <rPh sb="16" eb="18">
      <t>センモン</t>
    </rPh>
    <rPh sb="18" eb="20">
      <t>ガッコウ</t>
    </rPh>
    <rPh sb="21" eb="24">
      <t>ショウヒゼイ</t>
    </rPh>
    <rPh sb="25" eb="27">
      <t>サイ</t>
    </rPh>
    <rPh sb="33" eb="35">
      <t>イタク</t>
    </rPh>
    <rPh sb="35" eb="36">
      <t>ヒ</t>
    </rPh>
    <rPh sb="36" eb="38">
      <t>メイサイ</t>
    </rPh>
    <rPh sb="39" eb="41">
      <t>ジッシ</t>
    </rPh>
    <rPh sb="41" eb="44">
      <t>ケイカクショ</t>
    </rPh>
    <rPh sb="46" eb="48">
      <t>テンキ</t>
    </rPh>
    <rPh sb="52" eb="54">
      <t>センエン</t>
    </rPh>
    <rPh sb="54" eb="56">
      <t>ミマン</t>
    </rPh>
    <rPh sb="56" eb="58">
      <t>キリア</t>
    </rPh>
    <rPh sb="64" eb="66">
      <t>サイ</t>
    </rPh>
    <rPh sb="67" eb="69">
      <t>ハッセイ</t>
    </rPh>
    <phoneticPr fontId="3"/>
  </si>
  <si>
    <t>*１
消費税差異</t>
    <rPh sb="3" eb="5">
      <t>ショウヒ</t>
    </rPh>
    <rPh sb="5" eb="6">
      <t>ゼイ</t>
    </rPh>
    <rPh sb="6" eb="8">
      <t>サイ</t>
    </rPh>
    <phoneticPr fontId="3"/>
  </si>
  <si>
    <t>*琉球大学および沖縄高等専門学校については契約に則り前払金のため、労務費および原材料等その他の経費については実施計画書より転記しており見積の額となる</t>
    <rPh sb="1" eb="3">
      <t>リュウキュウ</t>
    </rPh>
    <rPh sb="3" eb="5">
      <t>ダイガク</t>
    </rPh>
    <rPh sb="8" eb="10">
      <t>オキナワ</t>
    </rPh>
    <rPh sb="10" eb="12">
      <t>コウトウ</t>
    </rPh>
    <rPh sb="12" eb="14">
      <t>センモン</t>
    </rPh>
    <rPh sb="14" eb="16">
      <t>ガッコウ</t>
    </rPh>
    <rPh sb="21" eb="23">
      <t>ケイヤク</t>
    </rPh>
    <rPh sb="24" eb="25">
      <t>ノット</t>
    </rPh>
    <rPh sb="26" eb="29">
      <t>マエバライキン</t>
    </rPh>
    <rPh sb="33" eb="36">
      <t>ロウムヒ</t>
    </rPh>
    <rPh sb="39" eb="42">
      <t>ゲンザイリョウ</t>
    </rPh>
    <rPh sb="42" eb="43">
      <t>トウ</t>
    </rPh>
    <rPh sb="45" eb="46">
      <t>タ</t>
    </rPh>
    <rPh sb="47" eb="49">
      <t>ケイヒ</t>
    </rPh>
    <rPh sb="54" eb="56">
      <t>ジッシ</t>
    </rPh>
    <rPh sb="56" eb="59">
      <t>ケイカクショ</t>
    </rPh>
    <rPh sb="61" eb="63">
      <t>テンキ</t>
    </rPh>
    <rPh sb="67" eb="69">
      <t>ミツモリ</t>
    </rPh>
    <rPh sb="70" eb="71">
      <t>ガク</t>
    </rPh>
    <phoneticPr fontId="3"/>
  </si>
  <si>
    <r>
      <t>消費税中核負担</t>
    </r>
    <r>
      <rPr>
        <strike/>
        <sz val="9"/>
        <color rgb="FFFF0000"/>
        <rFont val="ＭＳ Ｐ明朝"/>
        <family val="1"/>
        <charset val="128"/>
      </rPr>
      <t>調整</t>
    </r>
    <r>
      <rPr>
        <sz val="9"/>
        <color rgb="FF000000"/>
        <rFont val="ＭＳ Ｐ明朝"/>
        <family val="1"/>
        <charset val="128"/>
      </rPr>
      <t>額</t>
    </r>
    <rPh sb="0" eb="2">
      <t>ショウヒ</t>
    </rPh>
    <rPh sb="2" eb="3">
      <t>ゼイ</t>
    </rPh>
    <rPh sb="3" eb="5">
      <t>チュウカク</t>
    </rPh>
    <rPh sb="5" eb="7">
      <t>フタン</t>
    </rPh>
    <rPh sb="7" eb="9">
      <t>チョウセイ</t>
    </rPh>
    <rPh sb="9" eb="10">
      <t>ガク</t>
    </rPh>
    <phoneticPr fontId="3"/>
  </si>
  <si>
    <t>技術開発支出総額
事業対象</t>
    <rPh sb="0" eb="2">
      <t>ギジュツ</t>
    </rPh>
    <rPh sb="2" eb="4">
      <t>カイハツ</t>
    </rPh>
    <rPh sb="4" eb="6">
      <t>シシュツ</t>
    </rPh>
    <rPh sb="6" eb="8">
      <t>ソウガク</t>
    </rPh>
    <rPh sb="9" eb="11">
      <t>ジギョウ</t>
    </rPh>
    <rPh sb="11" eb="13">
      <t>タイショウ</t>
    </rPh>
    <phoneticPr fontId="3"/>
  </si>
  <si>
    <t>Ⅴ．消費税及び地方消費税
　　　　　　　　　 　　（a×5%）</t>
    <phoneticPr fontId="3"/>
  </si>
  <si>
    <r>
      <t>技術開発支出</t>
    </r>
    <r>
      <rPr>
        <sz val="9"/>
        <color rgb="FFFF0000"/>
        <rFont val="ＭＳ Ｐ明朝"/>
        <family val="1"/>
        <charset val="128"/>
      </rPr>
      <t>内訳</t>
    </r>
    <rPh sb="0" eb="2">
      <t>ギジュツ</t>
    </rPh>
    <rPh sb="2" eb="4">
      <t>カイハツ</t>
    </rPh>
    <rPh sb="4" eb="6">
      <t>シシュツ</t>
    </rPh>
    <rPh sb="6" eb="8">
      <t>ウチワケ</t>
    </rPh>
    <phoneticPr fontId="3"/>
  </si>
  <si>
    <t>技術開発支出総額
項目別合計</t>
    <rPh sb="9" eb="11">
      <t>コウモク</t>
    </rPh>
    <rPh sb="11" eb="12">
      <t>ベツ</t>
    </rPh>
    <rPh sb="12" eb="14">
      <t>ゴウケイ</t>
    </rPh>
    <phoneticPr fontId="3"/>
  </si>
  <si>
    <t>Ⅴ．消費税及び地方消費税
　　　　　　　　　　　　　　（a×5%）</t>
    <phoneticPr fontId="3"/>
  </si>
  <si>
    <t>様式2－1（別紙）</t>
    <rPh sb="0" eb="2">
      <t>ヨウシキ</t>
    </rPh>
    <rPh sb="6" eb="8">
      <t>ベッシ</t>
    </rPh>
    <phoneticPr fontId="3"/>
  </si>
  <si>
    <t>平成26年●月●日</t>
    <rPh sb="0" eb="2">
      <t>ヘイセイ</t>
    </rPh>
    <rPh sb="4" eb="5">
      <t>ネン</t>
    </rPh>
    <rPh sb="6" eb="7">
      <t>ガツ</t>
    </rPh>
    <rPh sb="8" eb="9">
      <t>ニチ</t>
    </rPh>
    <phoneticPr fontId="3"/>
  </si>
  <si>
    <t>*委託契約額は技術開発経費積算書より転記</t>
    <rPh sb="1" eb="3">
      <t>イタク</t>
    </rPh>
    <rPh sb="3" eb="5">
      <t>ケイヤク</t>
    </rPh>
    <rPh sb="5" eb="6">
      <t>ガク</t>
    </rPh>
    <rPh sb="7" eb="9">
      <t>ギジュツ</t>
    </rPh>
    <rPh sb="9" eb="11">
      <t>カイハツ</t>
    </rPh>
    <rPh sb="11" eb="13">
      <t>ケイヒ</t>
    </rPh>
    <rPh sb="13" eb="15">
      <t>セキサン</t>
    </rPh>
    <rPh sb="15" eb="16">
      <t>ショ</t>
    </rPh>
    <rPh sb="18" eb="20">
      <t>テンキ</t>
    </rPh>
    <phoneticPr fontId="3"/>
  </si>
  <si>
    <t>総支出額</t>
    <rPh sb="1" eb="3">
      <t>シシュツ</t>
    </rPh>
    <phoneticPr fontId="3"/>
  </si>
  <si>
    <t>総支出額</t>
    <rPh sb="0" eb="1">
      <t>ソウ</t>
    </rPh>
    <rPh sb="1" eb="3">
      <t>シシュツ</t>
    </rPh>
    <rPh sb="3" eb="4">
      <t>ガク</t>
    </rPh>
    <phoneticPr fontId="3"/>
  </si>
  <si>
    <t>中核企業（A）</t>
    <rPh sb="0" eb="2">
      <t>チュウカク</t>
    </rPh>
    <rPh sb="2" eb="4">
      <t>キギョウ</t>
    </rPh>
    <phoneticPr fontId="3"/>
  </si>
  <si>
    <t>再委託費（B）</t>
    <rPh sb="0" eb="4">
      <t>サイイタクヒ</t>
    </rPh>
    <phoneticPr fontId="3"/>
  </si>
  <si>
    <t>A+B</t>
    <phoneticPr fontId="3"/>
  </si>
  <si>
    <t>Ⅴ．再委託費</t>
    <rPh sb="2" eb="5">
      <t>サイイタク</t>
    </rPh>
    <rPh sb="5" eb="6">
      <t>ヒ</t>
    </rPh>
    <phoneticPr fontId="3"/>
  </si>
  <si>
    <t>小計（Ⅰ+Ⅱ+Ⅲ+Ⅳ）</t>
    <rPh sb="0" eb="2">
      <t>ショウケイ</t>
    </rPh>
    <phoneticPr fontId="3"/>
  </si>
  <si>
    <t>合計（Ⅰ+Ⅱ+Ⅲ+Ⅳ+Ⅴ）</t>
    <phoneticPr fontId="3"/>
  </si>
  <si>
    <t>円(税抜）</t>
    <rPh sb="0" eb="1">
      <t>エン</t>
    </rPh>
    <rPh sb="2" eb="4">
      <t>ゼイヌキ</t>
    </rPh>
    <phoneticPr fontId="3"/>
  </si>
  <si>
    <t>合計（小計+Ⅵ）</t>
    <rPh sb="3" eb="5">
      <t>ショウケイ</t>
    </rPh>
    <phoneticPr fontId="3"/>
  </si>
  <si>
    <t>Ⅵ．消費税及び地方消費税
　　　　　　　　（a×5%）</t>
    <phoneticPr fontId="3"/>
  </si>
  <si>
    <t>小計（a）</t>
    <rPh sb="0" eb="2">
      <t>ショウケイ</t>
    </rPh>
    <phoneticPr fontId="3"/>
  </si>
  <si>
    <t>TLO支出額</t>
    <rPh sb="3" eb="5">
      <t>シシュツ</t>
    </rPh>
    <rPh sb="5" eb="6">
      <t>ガク</t>
    </rPh>
    <phoneticPr fontId="3"/>
  </si>
  <si>
    <t>共同体負担額/
消費税差異</t>
    <rPh sb="0" eb="3">
      <t>キョウドウタイ</t>
    </rPh>
    <rPh sb="3" eb="5">
      <t>フタン</t>
    </rPh>
    <rPh sb="5" eb="6">
      <t>ガク</t>
    </rPh>
    <rPh sb="8" eb="11">
      <t>ショウヒゼイ</t>
    </rPh>
    <rPh sb="11" eb="13">
      <t>サイ</t>
    </rPh>
    <phoneticPr fontId="3"/>
  </si>
  <si>
    <t>技術開発テーマ名：　島嶼型発電用高効率蒸気タービンの開発</t>
    <rPh sb="0" eb="2">
      <t>ギジュツ</t>
    </rPh>
    <rPh sb="2" eb="4">
      <t>カイハツ</t>
    </rPh>
    <rPh sb="7" eb="8">
      <t>メイ</t>
    </rPh>
    <rPh sb="10" eb="12">
      <t>トウショ</t>
    </rPh>
    <rPh sb="12" eb="13">
      <t>ガタ</t>
    </rPh>
    <rPh sb="13" eb="16">
      <t>ハツデンヨウ</t>
    </rPh>
    <rPh sb="16" eb="19">
      <t>コウコウリツ</t>
    </rPh>
    <rPh sb="19" eb="21">
      <t>ジョウキ</t>
    </rPh>
    <rPh sb="26" eb="28">
      <t>カイハツ</t>
    </rPh>
    <phoneticPr fontId="3"/>
  </si>
  <si>
    <t>中核企業名：　一般社団法人ものづくりネットワーク沖縄</t>
    <rPh sb="0" eb="2">
      <t>チュウカク</t>
    </rPh>
    <rPh sb="2" eb="4">
      <t>キギョウ</t>
    </rPh>
    <rPh sb="4" eb="5">
      <t>メイ</t>
    </rPh>
    <phoneticPr fontId="3"/>
  </si>
  <si>
    <t>１．委託費明細（様式2－1より転記）</t>
    <rPh sb="2" eb="4">
      <t>イタク</t>
    </rPh>
    <rPh sb="4" eb="5">
      <t>ヒ</t>
    </rPh>
    <rPh sb="5" eb="7">
      <t>メイサイ</t>
    </rPh>
    <rPh sb="8" eb="10">
      <t>ヨウシキ</t>
    </rPh>
    <rPh sb="15" eb="17">
      <t>テンキ</t>
    </rPh>
    <phoneticPr fontId="3"/>
  </si>
  <si>
    <t>２．委託費総括</t>
    <rPh sb="2" eb="4">
      <t>イタク</t>
    </rPh>
    <rPh sb="4" eb="5">
      <t>ヒ</t>
    </rPh>
    <rPh sb="5" eb="7">
      <t>ソウカツ</t>
    </rPh>
    <phoneticPr fontId="3"/>
  </si>
  <si>
    <t>*消費税差異は１．委託費明細（様式2－1より転記）と２．委託費総括との差異である（網掛け部分）</t>
    <rPh sb="1" eb="4">
      <t>ショウヒゼイ</t>
    </rPh>
    <rPh sb="4" eb="6">
      <t>サイ</t>
    </rPh>
    <rPh sb="35" eb="37">
      <t>サイ</t>
    </rPh>
    <rPh sb="41" eb="43">
      <t>アミカ</t>
    </rPh>
    <rPh sb="44" eb="46">
      <t>ブブン</t>
    </rPh>
    <phoneticPr fontId="3"/>
  </si>
  <si>
    <t>中核企業から再委託先への支払額を確定するため、再委託先ごとに消費税を算出</t>
    <rPh sb="0" eb="2">
      <t>チュウカク</t>
    </rPh>
    <rPh sb="2" eb="4">
      <t>キギョウ</t>
    </rPh>
    <rPh sb="6" eb="9">
      <t>サイイタク</t>
    </rPh>
    <rPh sb="9" eb="10">
      <t>サキ</t>
    </rPh>
    <rPh sb="12" eb="14">
      <t>シハライ</t>
    </rPh>
    <rPh sb="14" eb="15">
      <t>ガク</t>
    </rPh>
    <rPh sb="16" eb="18">
      <t>カクテイ</t>
    </rPh>
    <rPh sb="23" eb="26">
      <t>サイイタク</t>
    </rPh>
    <rPh sb="26" eb="27">
      <t>サキ</t>
    </rPh>
    <rPh sb="30" eb="33">
      <t>ショウヒゼイ</t>
    </rPh>
    <rPh sb="34" eb="36">
      <t>サンシュツ</t>
    </rPh>
    <phoneticPr fontId="3"/>
  </si>
  <si>
    <t>委託費総額を確定するため、中核および再委託先の合算小計へ消費税率を乗じ消費税を算出</t>
    <rPh sb="0" eb="2">
      <t>イタク</t>
    </rPh>
    <rPh sb="2" eb="3">
      <t>ヒ</t>
    </rPh>
    <rPh sb="3" eb="5">
      <t>ソウガク</t>
    </rPh>
    <rPh sb="6" eb="8">
      <t>カクテイ</t>
    </rPh>
    <rPh sb="13" eb="15">
      <t>チュウカク</t>
    </rPh>
    <rPh sb="18" eb="21">
      <t>サイイタク</t>
    </rPh>
    <rPh sb="21" eb="22">
      <t>サキ</t>
    </rPh>
    <rPh sb="23" eb="25">
      <t>ガッサン</t>
    </rPh>
    <rPh sb="25" eb="27">
      <t>ショウケイ</t>
    </rPh>
    <rPh sb="28" eb="31">
      <t>ショウヒゼイ</t>
    </rPh>
    <rPh sb="31" eb="32">
      <t>リツ</t>
    </rPh>
    <rPh sb="33" eb="34">
      <t>ジョウ</t>
    </rPh>
    <rPh sb="35" eb="38">
      <t>ショウヒゼイ</t>
    </rPh>
    <rPh sb="39" eb="41">
      <t>サンシュツ</t>
    </rPh>
    <phoneticPr fontId="3"/>
  </si>
  <si>
    <t>　差異がある場合、総支出額より差異金額を引いた額がTLO支出額となる</t>
    <rPh sb="1" eb="3">
      <t>サイ</t>
    </rPh>
    <rPh sb="6" eb="8">
      <t>バアイ</t>
    </rPh>
    <rPh sb="9" eb="10">
      <t>ソウ</t>
    </rPh>
    <rPh sb="10" eb="12">
      <t>シシュツ</t>
    </rPh>
    <rPh sb="12" eb="13">
      <t>ガク</t>
    </rPh>
    <rPh sb="15" eb="17">
      <t>サイ</t>
    </rPh>
    <rPh sb="17" eb="19">
      <t>キンガク</t>
    </rPh>
    <rPh sb="20" eb="21">
      <t>ヒ</t>
    </rPh>
    <rPh sb="23" eb="24">
      <t>ガク</t>
    </rPh>
    <rPh sb="28" eb="30">
      <t>シシュツ</t>
    </rPh>
    <rPh sb="30" eb="31">
      <t>ガク</t>
    </rPh>
    <phoneticPr fontId="3"/>
  </si>
  <si>
    <t>【様式９】</t>
    <rPh sb="1" eb="3">
      <t>ヨウシキ</t>
    </rPh>
    <phoneticPr fontId="3"/>
  </si>
  <si>
    <t>項　　目</t>
    <rPh sb="0" eb="1">
      <t>コウ</t>
    </rPh>
    <rPh sb="3" eb="4">
      <t>メ</t>
    </rPh>
    <phoneticPr fontId="3"/>
  </si>
  <si>
    <t>【様式８】</t>
    <rPh sb="1" eb="3">
      <t>ヨウシキ</t>
    </rPh>
    <phoneticPr fontId="3"/>
  </si>
  <si>
    <t>プロジェクトスケジュール</t>
    <phoneticPr fontId="3"/>
  </si>
  <si>
    <t>3月</t>
    <rPh sb="1" eb="2">
      <t>ツキ</t>
    </rPh>
    <phoneticPr fontId="3"/>
  </si>
  <si>
    <t>2月</t>
    <rPh sb="1" eb="2">
      <t>ツキ</t>
    </rPh>
    <phoneticPr fontId="3"/>
  </si>
  <si>
    <t>1月</t>
    <rPh sb="1" eb="2">
      <t>ツキ</t>
    </rPh>
    <phoneticPr fontId="3"/>
  </si>
  <si>
    <t>6月</t>
  </si>
  <si>
    <t>7月</t>
  </si>
  <si>
    <t>8月</t>
  </si>
  <si>
    <t>9月</t>
  </si>
  <si>
    <t>10月</t>
  </si>
  <si>
    <t>11月</t>
  </si>
  <si>
    <t>12月</t>
  </si>
  <si>
    <t>サブテーマ名</t>
    <rPh sb="5" eb="6">
      <t>メイ</t>
    </rPh>
    <phoneticPr fontId="3"/>
  </si>
  <si>
    <t>作　業　内　容</t>
    <rPh sb="0" eb="1">
      <t>サク</t>
    </rPh>
    <rPh sb="2" eb="3">
      <t>ギョウ</t>
    </rPh>
    <rPh sb="4" eb="5">
      <t>ナイ</t>
    </rPh>
    <rPh sb="6" eb="7">
      <t>カタチ</t>
    </rPh>
    <phoneticPr fontId="3"/>
  </si>
  <si>
    <t>サブテーマ③</t>
    <phoneticPr fontId="3"/>
  </si>
  <si>
    <t>サブテーマ④</t>
    <phoneticPr fontId="3"/>
  </si>
  <si>
    <t>積算内訳</t>
    <rPh sb="0" eb="2">
      <t>セキサン</t>
    </rPh>
    <rPh sb="2" eb="4">
      <t>ウチワケ</t>
    </rPh>
    <phoneticPr fontId="3"/>
  </si>
  <si>
    <t>【様式１０】</t>
    <rPh sb="1" eb="3">
      <t>ヨウシキ</t>
    </rPh>
    <phoneticPr fontId="3"/>
  </si>
  <si>
    <t>項　　目</t>
    <rPh sb="0" eb="1">
      <t>コウ</t>
    </rPh>
    <rPh sb="3" eb="4">
      <t>メ</t>
    </rPh>
    <phoneticPr fontId="3"/>
  </si>
  <si>
    <t>（単位　：　円）</t>
    <rPh sb="1" eb="3">
      <t>タンイ</t>
    </rPh>
    <rPh sb="6" eb="7">
      <t>エン</t>
    </rPh>
    <phoneticPr fontId="3"/>
  </si>
  <si>
    <t>（単位　：　円）</t>
    <rPh sb="1" eb="3">
      <t>タンイ</t>
    </rPh>
    <rPh sb="6" eb="7">
      <t>エン</t>
    </rPh>
    <phoneticPr fontId="3"/>
  </si>
  <si>
    <t>提案ステージ</t>
    <rPh sb="0" eb="2">
      <t>テイアン</t>
    </rPh>
    <phoneticPr fontId="3"/>
  </si>
  <si>
    <t>※　【様式８】は該当するステージにのみ記入し提出してください。</t>
    <rPh sb="3" eb="5">
      <t>ヨウシキ</t>
    </rPh>
    <rPh sb="8" eb="10">
      <t>ガイトウ</t>
    </rPh>
    <rPh sb="19" eb="21">
      <t>キニュウ</t>
    </rPh>
    <rPh sb="22" eb="24">
      <t>テイシュツ</t>
    </rPh>
    <phoneticPr fontId="3"/>
  </si>
  <si>
    <t>導入検証ステージ</t>
    <rPh sb="0" eb="2">
      <t>ドウニュウ</t>
    </rPh>
    <rPh sb="2" eb="4">
      <t>ケンショウ</t>
    </rPh>
    <phoneticPr fontId="3"/>
  </si>
  <si>
    <t>実用評価ステージ</t>
    <rPh sb="0" eb="2">
      <t>ジツヨウ</t>
    </rPh>
    <rPh sb="2" eb="4">
      <t>ヒョウカ</t>
    </rPh>
    <phoneticPr fontId="3"/>
  </si>
  <si>
    <t>プロジェクトスケジュール</t>
    <phoneticPr fontId="3"/>
  </si>
  <si>
    <t xml:space="preserve">サブテーマ①
</t>
    <phoneticPr fontId="3"/>
  </si>
  <si>
    <t xml:space="preserve">サブテーマ②
</t>
    <phoneticPr fontId="3"/>
  </si>
  <si>
    <t xml:space="preserve">サブテーマ③
</t>
    <phoneticPr fontId="3"/>
  </si>
  <si>
    <t>生産技術開発テーマ名</t>
    <rPh sb="0" eb="2">
      <t>セイサン</t>
    </rPh>
    <rPh sb="2" eb="4">
      <t>ギジュツ</t>
    </rPh>
    <rPh sb="4" eb="6">
      <t>カイハツ</t>
    </rPh>
    <rPh sb="9" eb="10">
      <t>メイ</t>
    </rPh>
    <phoneticPr fontId="3"/>
  </si>
  <si>
    <t>（注） 交付決定日よりも前に発注、購入、契約を実施したものに関しては補助対象外となります。</t>
    <rPh sb="1" eb="2">
      <t>チュウ</t>
    </rPh>
    <rPh sb="4" eb="6">
      <t>コウフ</t>
    </rPh>
    <rPh sb="6" eb="8">
      <t>ケッテイ</t>
    </rPh>
    <rPh sb="8" eb="9">
      <t>ビ</t>
    </rPh>
    <rPh sb="12" eb="13">
      <t>マエ</t>
    </rPh>
    <rPh sb="14" eb="16">
      <t>ハッチュウ</t>
    </rPh>
    <rPh sb="17" eb="19">
      <t>コウニュウ</t>
    </rPh>
    <rPh sb="20" eb="22">
      <t>ケイヤク</t>
    </rPh>
    <rPh sb="23" eb="25">
      <t>ジッシ</t>
    </rPh>
    <rPh sb="30" eb="31">
      <t>カン</t>
    </rPh>
    <rPh sb="34" eb="36">
      <t>ホジョ</t>
    </rPh>
    <rPh sb="36" eb="38">
      <t>タイショウ</t>
    </rPh>
    <rPh sb="38" eb="39">
      <t>ガイ</t>
    </rPh>
    <phoneticPr fontId="3"/>
  </si>
  <si>
    <t>１　生産技術開発用設備費</t>
    <rPh sb="2" eb="4">
      <t>セイサン</t>
    </rPh>
    <rPh sb="4" eb="6">
      <t>ギジュツ</t>
    </rPh>
    <rPh sb="6" eb="9">
      <t>カイハツヨウ</t>
    </rPh>
    <rPh sb="9" eb="11">
      <t>セツビ</t>
    </rPh>
    <rPh sb="11" eb="12">
      <t>ヒ</t>
    </rPh>
    <phoneticPr fontId="3"/>
  </si>
  <si>
    <t>２　労務費</t>
    <phoneticPr fontId="3"/>
  </si>
  <si>
    <t>３　その他の経費</t>
    <phoneticPr fontId="3"/>
  </si>
  <si>
    <t>生産技術開発経費積算内訳書　（中核企業）</t>
    <rPh sb="0" eb="2">
      <t>セイサン</t>
    </rPh>
    <rPh sb="2" eb="4">
      <t>ギジュツ</t>
    </rPh>
    <rPh sb="4" eb="6">
      <t>カイハツ</t>
    </rPh>
    <rPh sb="6" eb="8">
      <t>ケイヒ</t>
    </rPh>
    <rPh sb="8" eb="10">
      <t>セキサン</t>
    </rPh>
    <rPh sb="10" eb="13">
      <t>ウチワケショ</t>
    </rPh>
    <rPh sb="15" eb="17">
      <t>チュウカク</t>
    </rPh>
    <rPh sb="17" eb="19">
      <t>キギョウ</t>
    </rPh>
    <phoneticPr fontId="3"/>
  </si>
  <si>
    <t>ア　機械装置等借用費</t>
  </si>
  <si>
    <t>イ　物品費</t>
  </si>
  <si>
    <t>ウ　改造修理費</t>
  </si>
  <si>
    <t>２　労務費</t>
    <rPh sb="2" eb="5">
      <t>ロウムヒ</t>
    </rPh>
    <phoneticPr fontId="3"/>
  </si>
  <si>
    <t>ア　開発員費</t>
  </si>
  <si>
    <t>イ　補助員費</t>
  </si>
  <si>
    <t>ウ　管理員費</t>
  </si>
  <si>
    <t>３　その他の経費</t>
    <rPh sb="4" eb="5">
      <t>タ</t>
    </rPh>
    <rPh sb="6" eb="8">
      <t>ケイヒ</t>
    </rPh>
    <phoneticPr fontId="3"/>
  </si>
  <si>
    <t>ア　消耗品費</t>
  </si>
  <si>
    <t>イ　光熱水費</t>
  </si>
  <si>
    <t>エ　委託費</t>
  </si>
  <si>
    <t>ウ　旅費</t>
  </si>
  <si>
    <t>オ　委員会費</t>
  </si>
  <si>
    <t>カ　借料費</t>
  </si>
  <si>
    <t>キ　特許費</t>
  </si>
  <si>
    <t>ク　運搬費</t>
  </si>
  <si>
    <t>ケ　負担金</t>
  </si>
  <si>
    <t>合計　（１+２+３）</t>
    <rPh sb="0" eb="2">
      <t>ゴウケイ</t>
    </rPh>
    <phoneticPr fontId="3"/>
  </si>
  <si>
    <t>補助金交付申請額</t>
    <rPh sb="0" eb="3">
      <t>ホジョキン</t>
    </rPh>
    <rPh sb="3" eb="5">
      <t>コウフ</t>
    </rPh>
    <rPh sb="5" eb="7">
      <t>シンセイ</t>
    </rPh>
    <rPh sb="7" eb="8">
      <t>ガク</t>
    </rPh>
    <phoneticPr fontId="3"/>
  </si>
  <si>
    <t>※ 【様式１０】は中核企業および全ての協力企業、研究機関ごとに作成してください。</t>
    <rPh sb="3" eb="5">
      <t>ヨウシキ</t>
    </rPh>
    <rPh sb="9" eb="11">
      <t>チュウカク</t>
    </rPh>
    <rPh sb="11" eb="13">
      <t>キギョウ</t>
    </rPh>
    <rPh sb="16" eb="17">
      <t>スベ</t>
    </rPh>
    <rPh sb="19" eb="21">
      <t>キョウリョク</t>
    </rPh>
    <rPh sb="21" eb="23">
      <t>キギョウ</t>
    </rPh>
    <rPh sb="24" eb="26">
      <t>ケンキュウ</t>
    </rPh>
    <rPh sb="26" eb="28">
      <t>キカン</t>
    </rPh>
    <rPh sb="31" eb="33">
      <t>サクセイ</t>
    </rPh>
    <phoneticPr fontId="3"/>
  </si>
  <si>
    <t>企業名/研究機関名</t>
    <rPh sb="0" eb="2">
      <t>キギョウ</t>
    </rPh>
    <rPh sb="2" eb="3">
      <t>メイ</t>
    </rPh>
    <rPh sb="4" eb="6">
      <t>ケンキュウ</t>
    </rPh>
    <rPh sb="6" eb="8">
      <t>キカン</t>
    </rPh>
    <rPh sb="8" eb="9">
      <t>メイ</t>
    </rPh>
    <phoneticPr fontId="3"/>
  </si>
  <si>
    <t>％</t>
    <phoneticPr fontId="3"/>
  </si>
  <si>
    <t>補助率（※８/10以内）</t>
    <rPh sb="0" eb="3">
      <t>ホジョリツ</t>
    </rPh>
    <rPh sb="9" eb="11">
      <t>イナイ</t>
    </rPh>
    <phoneticPr fontId="3"/>
  </si>
  <si>
    <t>生産技術開発経費積算内訳書　（個別）</t>
    <rPh sb="0" eb="2">
      <t>セイサン</t>
    </rPh>
    <rPh sb="2" eb="4">
      <t>ギジュツ</t>
    </rPh>
    <rPh sb="4" eb="6">
      <t>カイハツ</t>
    </rPh>
    <rPh sb="6" eb="8">
      <t>ケイヒ</t>
    </rPh>
    <rPh sb="8" eb="10">
      <t>セキサン</t>
    </rPh>
    <rPh sb="10" eb="13">
      <t>ウチワケショ</t>
    </rPh>
    <rPh sb="15" eb="17">
      <t>コベツ</t>
    </rPh>
    <phoneticPr fontId="3"/>
  </si>
  <si>
    <t>消費税（10％）</t>
    <rPh sb="0" eb="3">
      <t>ショウヒゼイ</t>
    </rPh>
    <phoneticPr fontId="3"/>
  </si>
  <si>
    <t>委託契約額</t>
    <rPh sb="0" eb="2">
      <t>イタク</t>
    </rPh>
    <rPh sb="2" eb="4">
      <t>ケイヤク</t>
    </rPh>
    <rPh sb="4" eb="5">
      <t>ガク</t>
    </rPh>
    <phoneticPr fontId="3"/>
  </si>
  <si>
    <t>生産技術開発経費積算書</t>
    <rPh sb="0" eb="2">
      <t>セイサン</t>
    </rPh>
    <rPh sb="2" eb="4">
      <t>ギジュツ</t>
    </rPh>
    <rPh sb="4" eb="6">
      <t>カイハツ</t>
    </rPh>
    <rPh sb="6" eb="8">
      <t>ケイヒ</t>
    </rPh>
    <rPh sb="8" eb="10">
      <t>セキサン</t>
    </rPh>
    <rPh sb="10" eb="11">
      <t>ショ</t>
    </rPh>
    <phoneticPr fontId="3"/>
  </si>
  <si>
    <t>合計（１+２+３）</t>
    <rPh sb="0" eb="2">
      <t>ゴウケイ</t>
    </rPh>
    <phoneticPr fontId="3"/>
  </si>
  <si>
    <t>技術開発費（税抜）</t>
    <rPh sb="0" eb="2">
      <t>ギジュツ</t>
    </rPh>
    <rPh sb="2" eb="4">
      <t>カイハツ</t>
    </rPh>
    <rPh sb="4" eb="5">
      <t>ヒ</t>
    </rPh>
    <rPh sb="6" eb="8">
      <t>ゼイヌキ</t>
    </rPh>
    <phoneticPr fontId="3"/>
  </si>
  <si>
    <t>補助対象経費
（C=A+B）</t>
    <rPh sb="0" eb="2">
      <t>ホジョ</t>
    </rPh>
    <rPh sb="2" eb="4">
      <t>タイショウ</t>
    </rPh>
    <rPh sb="4" eb="6">
      <t>ケイヒ</t>
    </rPh>
    <phoneticPr fontId="3"/>
  </si>
  <si>
    <t>補助金交付申請額
（A）</t>
    <rPh sb="0" eb="3">
      <t>ホジョキン</t>
    </rPh>
    <rPh sb="3" eb="5">
      <t>コウフ</t>
    </rPh>
    <rPh sb="5" eb="7">
      <t>シンセイ</t>
    </rPh>
    <rPh sb="7" eb="8">
      <t>ガク</t>
    </rPh>
    <phoneticPr fontId="3"/>
  </si>
  <si>
    <t>補助員A</t>
    <rPh sb="0" eb="3">
      <t>ホジョイン</t>
    </rPh>
    <phoneticPr fontId="3"/>
  </si>
  <si>
    <t>3,000円×4h×9日</t>
    <rPh sb="5" eb="6">
      <t>エン</t>
    </rPh>
    <rPh sb="11" eb="12">
      <t>ニチ</t>
    </rPh>
    <phoneticPr fontId="3"/>
  </si>
  <si>
    <t>（新規採用予定）1,000円×8h×10日×3カ月</t>
    <rPh sb="1" eb="3">
      <t>シンキ</t>
    </rPh>
    <rPh sb="3" eb="5">
      <t>サイヨウ</t>
    </rPh>
    <rPh sb="5" eb="7">
      <t>ヨテイ</t>
    </rPh>
    <rPh sb="13" eb="14">
      <t>エン</t>
    </rPh>
    <rPh sb="20" eb="21">
      <t>ニチ</t>
    </rPh>
    <rPh sb="24" eb="25">
      <t>ゲツ</t>
    </rPh>
    <phoneticPr fontId="3"/>
  </si>
  <si>
    <t>情報収集</t>
    <rPh sb="0" eb="2">
      <t>ジョウホウ</t>
    </rPh>
    <rPh sb="2" eb="4">
      <t>シュウシュウ</t>
    </rPh>
    <phoneticPr fontId="3"/>
  </si>
  <si>
    <t>協力企業A</t>
    <rPh sb="0" eb="2">
      <t>キョウリョク</t>
    </rPh>
    <rPh sb="2" eb="4">
      <t>キギョウ</t>
    </rPh>
    <phoneticPr fontId="3"/>
  </si>
  <si>
    <t>研究機関B</t>
    <rPh sb="0" eb="2">
      <t>ケンキュウ</t>
    </rPh>
    <rPh sb="2" eb="4">
      <t>キカン</t>
    </rPh>
    <phoneticPr fontId="3"/>
  </si>
  <si>
    <t>○○展示会5,000円×2名</t>
    <rPh sb="2" eb="4">
      <t>テンジ</t>
    </rPh>
    <rPh sb="4" eb="5">
      <t>カイ</t>
    </rPh>
    <rPh sb="10" eb="11">
      <t>エン</t>
    </rPh>
    <rPh sb="13" eb="14">
      <t>メイ</t>
    </rPh>
    <phoneticPr fontId="3"/>
  </si>
  <si>
    <t>（中核企業）</t>
  </si>
  <si>
    <t>株式会社○○○○</t>
    <rPh sb="0" eb="2">
      <t>カブシキ</t>
    </rPh>
    <rPh sb="2" eb="4">
      <t>カイシャ</t>
    </rPh>
    <phoneticPr fontId="3"/>
  </si>
  <si>
    <t>（研究機関）</t>
  </si>
  <si>
    <t>○○大学</t>
    <rPh sb="2" eb="4">
      <t>ダイガク</t>
    </rPh>
    <phoneticPr fontId="3"/>
  </si>
  <si>
    <t>（協力企業）</t>
  </si>
  <si>
    <t>株式会社■■■■</t>
    <rPh sb="0" eb="2">
      <t>カブシキ</t>
    </rPh>
    <rPh sb="2" eb="4">
      <t>カイシャ</t>
    </rPh>
    <phoneticPr fontId="3"/>
  </si>
  <si>
    <t>イ　物品費</t>
    <phoneticPr fontId="3"/>
  </si>
  <si>
    <t>搬送ロボットリース</t>
    <rPh sb="0" eb="2">
      <t>ハンソウ</t>
    </rPh>
    <phoneticPr fontId="3"/>
  </si>
  <si>
    <t>検査用組込カメラ</t>
    <rPh sb="0" eb="3">
      <t>ケンサヨウ</t>
    </rPh>
    <rPh sb="3" eb="5">
      <t>クミコミ</t>
    </rPh>
    <phoneticPr fontId="3"/>
  </si>
  <si>
    <t>30,000円×1個</t>
    <rPh sb="6" eb="7">
      <t>エン</t>
    </rPh>
    <rPh sb="9" eb="10">
      <t>コ</t>
    </rPh>
    <phoneticPr fontId="3"/>
  </si>
  <si>
    <t>既存装置（ライン）改造費</t>
    <rPh sb="0" eb="2">
      <t>キゾン</t>
    </rPh>
    <rPh sb="2" eb="4">
      <t>ソウチ</t>
    </rPh>
    <rPh sb="9" eb="11">
      <t>カイゾウ</t>
    </rPh>
    <rPh sb="11" eb="12">
      <t>ヒ</t>
    </rPh>
    <phoneticPr fontId="3"/>
  </si>
  <si>
    <t>メーカー派遣</t>
    <rPh sb="4" eb="6">
      <t>ハケン</t>
    </rPh>
    <phoneticPr fontId="3"/>
  </si>
  <si>
    <t>55,000円×5カ月</t>
    <rPh sb="6" eb="7">
      <t>エン</t>
    </rPh>
    <rPh sb="10" eb="11">
      <t>ゲツ</t>
    </rPh>
    <phoneticPr fontId="3"/>
  </si>
  <si>
    <t>○○技術委員会　委員謝金</t>
    <rPh sb="2" eb="4">
      <t>ギジュツ</t>
    </rPh>
    <rPh sb="4" eb="7">
      <t>イインカイ</t>
    </rPh>
    <rPh sb="8" eb="10">
      <t>イイン</t>
    </rPh>
    <rPh sb="10" eb="12">
      <t>シャキン</t>
    </rPh>
    <phoneticPr fontId="3"/>
  </si>
  <si>
    <t>参加費</t>
    <rPh sb="0" eb="3">
      <t>サンカヒ</t>
    </rPh>
    <phoneticPr fontId="3"/>
  </si>
  <si>
    <t>○○用成型部品</t>
    <rPh sb="2" eb="3">
      <t>ヨウ</t>
    </rPh>
    <rPh sb="3" eb="5">
      <t>セイケイ</t>
    </rPh>
    <rPh sb="5" eb="7">
      <t>ブヒン</t>
    </rPh>
    <phoneticPr fontId="3"/>
  </si>
  <si>
    <t>9,000円×3名×1回</t>
    <rPh sb="5" eb="6">
      <t>エン</t>
    </rPh>
    <rPh sb="8" eb="9">
      <t>メイ</t>
    </rPh>
    <rPh sb="11" eb="12">
      <t>カイ</t>
    </rPh>
    <phoneticPr fontId="3"/>
  </si>
  <si>
    <t>○○技術委員会　委員旅費（県内）</t>
    <rPh sb="2" eb="4">
      <t>ギジュツ</t>
    </rPh>
    <rPh sb="4" eb="7">
      <t>イインカイ</t>
    </rPh>
    <rPh sb="8" eb="10">
      <t>イイン</t>
    </rPh>
    <rPh sb="10" eb="12">
      <t>リョヒ</t>
    </rPh>
    <rPh sb="13" eb="14">
      <t>ケン</t>
    </rPh>
    <rPh sb="14" eb="15">
      <t>ナイ</t>
    </rPh>
    <phoneticPr fontId="3"/>
  </si>
  <si>
    <t>○○技術委員会　委員旅費（県外）</t>
    <rPh sb="2" eb="4">
      <t>ギジュツ</t>
    </rPh>
    <rPh sb="4" eb="7">
      <t>イインカイ</t>
    </rPh>
    <rPh sb="8" eb="10">
      <t>イイン</t>
    </rPh>
    <rPh sb="10" eb="12">
      <t>リョヒ</t>
    </rPh>
    <rPh sb="13" eb="15">
      <t>ケンガイ</t>
    </rPh>
    <phoneticPr fontId="3"/>
  </si>
  <si>
    <t>○○展示会＠東京120,000円×2名</t>
    <rPh sb="2" eb="4">
      <t>テンジ</t>
    </rPh>
    <rPh sb="4" eb="5">
      <t>カイ</t>
    </rPh>
    <rPh sb="6" eb="8">
      <t>トウキョウ</t>
    </rPh>
    <rPh sb="15" eb="16">
      <t>エン</t>
    </rPh>
    <rPh sb="18" eb="19">
      <t>メイ</t>
    </rPh>
    <phoneticPr fontId="3"/>
  </si>
  <si>
    <t>4,000円×2名×1回</t>
    <rPh sb="5" eb="6">
      <t>エン</t>
    </rPh>
    <rPh sb="8" eb="9">
      <t>メイ</t>
    </rPh>
    <rPh sb="11" eb="12">
      <t>カイ</t>
    </rPh>
    <phoneticPr fontId="3"/>
  </si>
  <si>
    <t>120,000円×1名×1回（東京）</t>
    <rPh sb="7" eb="8">
      <t>エン</t>
    </rPh>
    <rPh sb="10" eb="11">
      <t>メイ</t>
    </rPh>
    <rPh sb="13" eb="14">
      <t>カイ</t>
    </rPh>
    <rPh sb="15" eb="17">
      <t>トウキョウ</t>
    </rPh>
    <phoneticPr fontId="3"/>
  </si>
  <si>
    <t>比嘉○○</t>
    <rPh sb="0" eb="2">
      <t>ヒガ</t>
    </rPh>
    <phoneticPr fontId="3"/>
  </si>
  <si>
    <t>金城▲▲</t>
    <rPh sb="0" eb="2">
      <t>キンジョウ</t>
    </rPh>
    <phoneticPr fontId="3"/>
  </si>
  <si>
    <t>宮城■■</t>
    <rPh sb="0" eb="2">
      <t>ミヤギ</t>
    </rPh>
    <phoneticPr fontId="3"/>
  </si>
  <si>
    <t>新垣□□（事業統括）</t>
    <rPh sb="0" eb="2">
      <t>アラカキ</t>
    </rPh>
    <rPh sb="5" eb="7">
      <t>ジギョウ</t>
    </rPh>
    <rPh sb="7" eb="9">
      <t>トウカツ</t>
    </rPh>
    <phoneticPr fontId="3"/>
  </si>
  <si>
    <t>玉城○○</t>
    <rPh sb="0" eb="2">
      <t>タマシロ</t>
    </rPh>
    <phoneticPr fontId="3"/>
  </si>
  <si>
    <t>上原△△</t>
    <rPh sb="0" eb="2">
      <t>ウエハラ</t>
    </rPh>
    <phoneticPr fontId="3"/>
  </si>
  <si>
    <t>島袋■■</t>
    <rPh sb="0" eb="2">
      <t>シマブクロ</t>
    </rPh>
    <phoneticPr fontId="3"/>
  </si>
  <si>
    <t>加熱用ヒーター</t>
    <rPh sb="0" eb="3">
      <t>カネツヨウ</t>
    </rPh>
    <phoneticPr fontId="3"/>
  </si>
  <si>
    <t>モーター</t>
    <phoneticPr fontId="3"/>
  </si>
  <si>
    <t>断熱資材</t>
    <rPh sb="0" eb="2">
      <t>ダンネツ</t>
    </rPh>
    <rPh sb="2" eb="4">
      <t>シザイ</t>
    </rPh>
    <phoneticPr fontId="3"/>
  </si>
  <si>
    <t>県外視察</t>
    <rPh sb="0" eb="2">
      <t>ケンガイ</t>
    </rPh>
    <rPh sb="2" eb="4">
      <t>シサツ</t>
    </rPh>
    <phoneticPr fontId="3"/>
  </si>
  <si>
    <t>（東京）120,000円×2名</t>
    <rPh sb="1" eb="3">
      <t>トウキョウ</t>
    </rPh>
    <rPh sb="11" eb="12">
      <t>エン</t>
    </rPh>
    <rPh sb="14" eb="15">
      <t>メイ</t>
    </rPh>
    <phoneticPr fontId="3"/>
  </si>
  <si>
    <t>予備実験用材料</t>
    <rPh sb="0" eb="2">
      <t>ヨビ</t>
    </rPh>
    <rPh sb="2" eb="5">
      <t>ジッケンヨウ</t>
    </rPh>
    <rPh sb="5" eb="7">
      <t>ザイリョウ</t>
    </rPh>
    <phoneticPr fontId="3"/>
  </si>
  <si>
    <t>合計</t>
    <rPh sb="0" eb="2">
      <t>ゴウケイ</t>
    </rPh>
    <phoneticPr fontId="3"/>
  </si>
  <si>
    <r>
      <t>【様式１０】　</t>
    </r>
    <r>
      <rPr>
        <sz val="12"/>
        <color theme="5" tint="0.59999389629810485"/>
        <rFont val="ＭＳ Ｐゴシック"/>
        <family val="3"/>
        <charset val="128"/>
        <scheme val="minor"/>
      </rPr>
      <t>記入例</t>
    </r>
    <rPh sb="1" eb="3">
      <t>ヨウシキ</t>
    </rPh>
    <rPh sb="7" eb="9">
      <t>キニュウ</t>
    </rPh>
    <rPh sb="9" eb="10">
      <t>レイ</t>
    </rPh>
    <phoneticPr fontId="3"/>
  </si>
  <si>
    <t>○○△△の開発</t>
    <rPh sb="5" eb="7">
      <t>カイハツ</t>
    </rPh>
    <phoneticPr fontId="3"/>
  </si>
  <si>
    <t>補助対象経費
（補助金交付申請額+自己負担額）</t>
    <rPh sb="0" eb="2">
      <t>ホジョ</t>
    </rPh>
    <rPh sb="2" eb="4">
      <t>タイショウ</t>
    </rPh>
    <rPh sb="4" eb="6">
      <t>ケイヒ</t>
    </rPh>
    <rPh sb="8" eb="11">
      <t>ホジョキン</t>
    </rPh>
    <rPh sb="11" eb="13">
      <t>コウフ</t>
    </rPh>
    <rPh sb="13" eb="15">
      <t>シンセイ</t>
    </rPh>
    <rPh sb="15" eb="16">
      <t>ガク</t>
    </rPh>
    <rPh sb="17" eb="19">
      <t>ジコ</t>
    </rPh>
    <rPh sb="19" eb="21">
      <t>フタン</t>
    </rPh>
    <rPh sb="21" eb="22">
      <t>ガク</t>
    </rPh>
    <phoneticPr fontId="3"/>
  </si>
  <si>
    <t>自己負担額</t>
    <rPh sb="0" eb="2">
      <t>ジコ</t>
    </rPh>
    <rPh sb="2" eb="4">
      <t>フタン</t>
    </rPh>
    <rPh sb="4" eb="5">
      <t>ガク</t>
    </rPh>
    <phoneticPr fontId="3"/>
  </si>
  <si>
    <t>自己負担額
（B）</t>
    <rPh sb="0" eb="2">
      <t>ジコ</t>
    </rPh>
    <rPh sb="2" eb="4">
      <t>フタン</t>
    </rPh>
    <rPh sb="4" eb="5">
      <t>ガク</t>
    </rPh>
    <phoneticPr fontId="3"/>
  </si>
  <si>
    <t>企業名</t>
    <rPh sb="0" eb="2">
      <t>キギョウ</t>
    </rPh>
    <rPh sb="2" eb="3">
      <t>メイ</t>
    </rPh>
    <phoneticPr fontId="3"/>
  </si>
  <si>
    <t>※ 生産技術開発のスタートは7月上旬を予定しています。
※ 上記の表は必要に応じて追加してください。枠の大きさは適宜修正してください。</t>
    <rPh sb="2" eb="4">
      <t>セイサン</t>
    </rPh>
    <rPh sb="4" eb="6">
      <t>ギジュツ</t>
    </rPh>
    <rPh sb="6" eb="8">
      <t>カイハツ</t>
    </rPh>
    <rPh sb="15" eb="16">
      <t>ツキ</t>
    </rPh>
    <rPh sb="16" eb="18">
      <t>ジョウジュン</t>
    </rPh>
    <rPh sb="19" eb="21">
      <t>ヨテイ</t>
    </rPh>
    <rPh sb="30" eb="32">
      <t>ジョウキ</t>
    </rPh>
    <rPh sb="33" eb="34">
      <t>ヒョウ</t>
    </rPh>
    <rPh sb="35" eb="37">
      <t>ヒツヨウ</t>
    </rPh>
    <rPh sb="38" eb="39">
      <t>オウ</t>
    </rPh>
    <rPh sb="41" eb="43">
      <t>ツイカ</t>
    </rPh>
    <rPh sb="50" eb="51">
      <t>ワク</t>
    </rPh>
    <rPh sb="52" eb="53">
      <t>オオ</t>
    </rPh>
    <rPh sb="56" eb="58">
      <t>テキギ</t>
    </rPh>
    <rPh sb="58" eb="60">
      <t>シュウセイ</t>
    </rPh>
    <phoneticPr fontId="3"/>
  </si>
  <si>
    <t>導入検証ステージ（1期目）</t>
    <rPh sb="0" eb="2">
      <t>ドウニュウ</t>
    </rPh>
    <rPh sb="2" eb="4">
      <t>ケンショウ</t>
    </rPh>
    <rPh sb="10" eb="11">
      <t>キ</t>
    </rPh>
    <rPh sb="11" eb="12">
      <t>メ</t>
    </rPh>
    <phoneticPr fontId="3"/>
  </si>
  <si>
    <t>実用評価ステージ（２期目）</t>
    <rPh sb="0" eb="2">
      <t>ジツヨウ</t>
    </rPh>
    <rPh sb="2" eb="4">
      <t>ヒョウカ</t>
    </rPh>
    <rPh sb="10" eb="11">
      <t>キ</t>
    </rPh>
    <rPh sb="11" eb="12">
      <t>メ</t>
    </rPh>
    <phoneticPr fontId="3"/>
  </si>
  <si>
    <t xml:space="preserve">サブテーマ①
</t>
  </si>
  <si>
    <t xml:space="preserve">サブテーマ②
</t>
  </si>
  <si>
    <t>サブテーマ③</t>
  </si>
  <si>
    <t>4月</t>
  </si>
  <si>
    <t>5月</t>
  </si>
  <si>
    <t>※ 公募要領「６．技術開発経費の積算内訳について」を参照の上、項目ごとに記入してください。
※ 項目および積算内訳は詳細（概ね５０万円以下になるように）を記入してください。（「○○一式」とはしない）
※ 必要に応じて枠は追加してください。枠の大きさは適宜修正してください。</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61" eb="62">
      <t>オオム</t>
    </rPh>
    <rPh sb="65" eb="67">
      <t>マンエン</t>
    </rPh>
    <rPh sb="67" eb="69">
      <t>イカ</t>
    </rPh>
    <rPh sb="102" eb="104">
      <t>ヒツヨウ</t>
    </rPh>
    <rPh sb="105" eb="106">
      <t>オウ</t>
    </rPh>
    <rPh sb="108" eb="109">
      <t>ワク</t>
    </rPh>
    <rPh sb="110" eb="112">
      <t>ツイカ</t>
    </rPh>
    <rPh sb="119" eb="120">
      <t>ワク</t>
    </rPh>
    <rPh sb="121" eb="122">
      <t>オオ</t>
    </rPh>
    <rPh sb="125" eb="127">
      <t>テキギ</t>
    </rPh>
    <rPh sb="127" eb="129">
      <t>シュウセイ</t>
    </rPh>
    <phoneticPr fontId="3"/>
  </si>
  <si>
    <t>試作実験用材料</t>
    <rPh sb="0" eb="2">
      <t>シサク</t>
    </rPh>
    <rPh sb="2" eb="5">
      <t>ジッケンヨウ</t>
    </rPh>
    <rPh sb="5" eb="7">
      <t>ザイリョウ</t>
    </rPh>
    <phoneticPr fontId="3"/>
  </si>
  <si>
    <t>○○装置筐体製作費</t>
    <rPh sb="2" eb="4">
      <t>ソウチ</t>
    </rPh>
    <rPh sb="4" eb="6">
      <t>キョウタイ</t>
    </rPh>
    <rPh sb="6" eb="9">
      <t>セイサクヒ</t>
    </rPh>
    <phoneticPr fontId="3"/>
  </si>
  <si>
    <t>溶射加工材料</t>
    <rPh sb="0" eb="2">
      <t>ヨウシャ</t>
    </rPh>
    <rPh sb="2" eb="4">
      <t>カコウ</t>
    </rPh>
    <rPh sb="4" eb="6">
      <t>ザイリョウ</t>
    </rPh>
    <phoneticPr fontId="3"/>
  </si>
  <si>
    <t>15,000円×10日×8ヶ月</t>
    <rPh sb="6" eb="7">
      <t>エン</t>
    </rPh>
    <rPh sb="10" eb="11">
      <t>ニチ</t>
    </rPh>
    <rPh sb="14" eb="15">
      <t>ゲツ</t>
    </rPh>
    <phoneticPr fontId="3"/>
  </si>
  <si>
    <t>9,000円×15日×8ヶ月</t>
    <rPh sb="5" eb="6">
      <t>エン</t>
    </rPh>
    <rPh sb="9" eb="10">
      <t>ニチ</t>
    </rPh>
    <rPh sb="13" eb="14">
      <t>ゲツ</t>
    </rPh>
    <phoneticPr fontId="3"/>
  </si>
  <si>
    <t>（主任）9,000円×5日×8ヶ月</t>
    <rPh sb="1" eb="3">
      <t>シュニン</t>
    </rPh>
    <phoneticPr fontId="3"/>
  </si>
  <si>
    <t>8,000円×5日×8ヶ月</t>
    <rPh sb="5" eb="6">
      <t>エン</t>
    </rPh>
    <rPh sb="8" eb="9">
      <t>ニチ</t>
    </rPh>
    <rPh sb="12" eb="13">
      <t>ゲツ</t>
    </rPh>
    <phoneticPr fontId="3"/>
  </si>
  <si>
    <t>※ 公募要領「６．技術開発経費の積算内訳について」を参照の上、項目ごとに記入してください。
※ 項目および積算内訳は詳細（概ね５０万円以下になるように）を記入してください。（「○○一式」とはしない）
※ 必要に応じて枠は追加してください。枠の大きさは適宜修正してください。</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102" eb="104">
      <t>ヒツヨウ</t>
    </rPh>
    <rPh sb="105" eb="106">
      <t>オウ</t>
    </rPh>
    <rPh sb="108" eb="109">
      <t>ワク</t>
    </rPh>
    <rPh sb="110" eb="112">
      <t>ツイカ</t>
    </rPh>
    <rPh sb="119" eb="120">
      <t>ワク</t>
    </rPh>
    <rPh sb="121" eb="122">
      <t>オオ</t>
    </rPh>
    <rPh sb="125" eb="127">
      <t>テキギ</t>
    </rPh>
    <rPh sb="127" eb="129">
      <t>シュウセイ</t>
    </rPh>
    <phoneticPr fontId="3"/>
  </si>
  <si>
    <t>（注）
※ 年度を超える計画を設定する場合は、その必要性と初年度末での達成目標を様式3（本文）内で明確にすること。
※ 年度を超える計画は生産技術開発プロジェクトの継続を保証するものではなく、また事業費は当該年度分となります。
※ １期目の生産技術開発のスタートは7月上旬を予定しています。
※ 上記の表は必要に応じて追加してください。枠の大きさは適宜修正してください。</t>
    <rPh sb="1" eb="2">
      <t>チュウ</t>
    </rPh>
    <rPh sb="6" eb="8">
      <t>ネンド</t>
    </rPh>
    <rPh sb="9" eb="10">
      <t>コ</t>
    </rPh>
    <rPh sb="12" eb="14">
      <t>ケイカク</t>
    </rPh>
    <rPh sb="15" eb="17">
      <t>セッテイ</t>
    </rPh>
    <rPh sb="19" eb="21">
      <t>バアイ</t>
    </rPh>
    <rPh sb="25" eb="28">
      <t>ヒツヨウセイ</t>
    </rPh>
    <rPh sb="29" eb="32">
      <t>ショネンド</t>
    </rPh>
    <rPh sb="32" eb="33">
      <t>マツ</t>
    </rPh>
    <rPh sb="35" eb="37">
      <t>タッセイ</t>
    </rPh>
    <rPh sb="37" eb="39">
      <t>モクヒョウ</t>
    </rPh>
    <rPh sb="40" eb="42">
      <t>ヨウシキ</t>
    </rPh>
    <rPh sb="44" eb="45">
      <t>ホン</t>
    </rPh>
    <rPh sb="45" eb="46">
      <t>ブン</t>
    </rPh>
    <rPh sb="47" eb="48">
      <t>ナイ</t>
    </rPh>
    <rPh sb="49" eb="51">
      <t>メイカク</t>
    </rPh>
    <rPh sb="60" eb="62">
      <t>ネンド</t>
    </rPh>
    <rPh sb="63" eb="64">
      <t>コ</t>
    </rPh>
    <rPh sb="66" eb="68">
      <t>ケイカク</t>
    </rPh>
    <rPh sb="69" eb="71">
      <t>セイサン</t>
    </rPh>
    <rPh sb="71" eb="73">
      <t>ギジュツ</t>
    </rPh>
    <rPh sb="73" eb="75">
      <t>カイハツ</t>
    </rPh>
    <rPh sb="82" eb="84">
      <t>ケイゾク</t>
    </rPh>
    <rPh sb="85" eb="87">
      <t>ホショウ</t>
    </rPh>
    <rPh sb="98" eb="101">
      <t>ジギョウヒ</t>
    </rPh>
    <rPh sb="102" eb="104">
      <t>トウガイ</t>
    </rPh>
    <rPh sb="104" eb="106">
      <t>ネンド</t>
    </rPh>
    <rPh sb="106" eb="107">
      <t>ブン</t>
    </rPh>
    <rPh sb="117" eb="118">
      <t>キ</t>
    </rPh>
    <rPh sb="118" eb="119">
      <t>メ</t>
    </rPh>
    <rPh sb="120" eb="122">
      <t>セイサン</t>
    </rPh>
    <rPh sb="122" eb="124">
      <t>ギジュツ</t>
    </rPh>
    <rPh sb="124" eb="126">
      <t>カイハツ</t>
    </rPh>
    <rPh sb="133" eb="134">
      <t>ツキ</t>
    </rPh>
    <rPh sb="134" eb="136">
      <t>ジョウジュン</t>
    </rPh>
    <rPh sb="137" eb="139">
      <t>ヨテイ</t>
    </rPh>
    <rPh sb="148" eb="150">
      <t>ジョウキ</t>
    </rPh>
    <rPh sb="151" eb="152">
      <t>ヒョウ</t>
    </rPh>
    <rPh sb="153" eb="155">
      <t>ヒツヨウ</t>
    </rPh>
    <rPh sb="156" eb="157">
      <t>オウ</t>
    </rPh>
    <rPh sb="159" eb="161">
      <t>ツイカ</t>
    </rPh>
    <rPh sb="168" eb="169">
      <t>ワク</t>
    </rPh>
    <rPh sb="170" eb="171">
      <t>オオ</t>
    </rPh>
    <rPh sb="174" eb="176">
      <t>テキギ</t>
    </rPh>
    <rPh sb="176" eb="178">
      <t>シュウセイ</t>
    </rPh>
    <phoneticPr fontId="3"/>
  </si>
  <si>
    <t>円　≦6,500,000円</t>
    <rPh sb="0" eb="1">
      <t>エン</t>
    </rPh>
    <rPh sb="12" eb="13">
      <t>エン</t>
    </rPh>
    <phoneticPr fontId="3"/>
  </si>
  <si>
    <r>
      <t xml:space="preserve">※ 公募要領「６．技術開発経費の積算内訳について」を参照のうえ、項目ごとに記入してください。
</t>
    </r>
    <r>
      <rPr>
        <sz val="10"/>
        <rFont val="ＭＳ Ｐゴシック"/>
        <family val="3"/>
        <charset val="128"/>
        <scheme val="minor"/>
      </rPr>
      <t>※ 補助金交付申請額（補助額）：1期目上限650万円、補助率：補助対象経費の８/10以内（生産技術開発共同体全体で補助対象経費の２/10以上を自己負担。負担割合は任意。）</t>
    </r>
    <r>
      <rPr>
        <sz val="10"/>
        <color rgb="FFFF0000"/>
        <rFont val="ＭＳ Ｐゴシック"/>
        <family val="3"/>
        <charset val="128"/>
        <scheme val="minor"/>
      </rPr>
      <t xml:space="preserve">
</t>
    </r>
    <r>
      <rPr>
        <sz val="10"/>
        <color rgb="FF000000"/>
        <rFont val="ＭＳ Ｐゴシック"/>
        <family val="3"/>
        <charset val="128"/>
        <scheme val="minor"/>
      </rPr>
      <t>※ 必要に応じて枠は追加してください。枠の大きさは適宜修正してください。</t>
    </r>
    <rPh sb="2" eb="4">
      <t>コウボ</t>
    </rPh>
    <rPh sb="4" eb="6">
      <t>ヨウリョウ</t>
    </rPh>
    <rPh sb="9" eb="11">
      <t>ギジュツ</t>
    </rPh>
    <rPh sb="11" eb="13">
      <t>カイハツ</t>
    </rPh>
    <rPh sb="13" eb="15">
      <t>ケイヒ</t>
    </rPh>
    <rPh sb="16" eb="18">
      <t>セキサン</t>
    </rPh>
    <rPh sb="18" eb="20">
      <t>ウチワケ</t>
    </rPh>
    <rPh sb="26" eb="28">
      <t>サンショウ</t>
    </rPh>
    <rPh sb="32" eb="34">
      <t>コウモク</t>
    </rPh>
    <rPh sb="37" eb="39">
      <t>キニュウ</t>
    </rPh>
    <rPh sb="49" eb="52">
      <t>ホジョキン</t>
    </rPh>
    <rPh sb="52" eb="54">
      <t>コウフ</t>
    </rPh>
    <rPh sb="54" eb="56">
      <t>シンセイ</t>
    </rPh>
    <rPh sb="56" eb="57">
      <t>ガク</t>
    </rPh>
    <rPh sb="58" eb="60">
      <t>ホジョ</t>
    </rPh>
    <rPh sb="60" eb="61">
      <t>ガク</t>
    </rPh>
    <rPh sb="64" eb="65">
      <t>キ</t>
    </rPh>
    <rPh sb="65" eb="66">
      <t>メ</t>
    </rPh>
    <rPh sb="92" eb="94">
      <t>セイサン</t>
    </rPh>
    <rPh sb="94" eb="96">
      <t>ギジュツ</t>
    </rPh>
    <rPh sb="96" eb="98">
      <t>カイハツ</t>
    </rPh>
    <rPh sb="98" eb="101">
      <t>キョウドウタイ</t>
    </rPh>
    <rPh sb="101" eb="103">
      <t>ゼンタイ</t>
    </rPh>
    <rPh sb="104" eb="106">
      <t>ホジョ</t>
    </rPh>
    <rPh sb="106" eb="108">
      <t>タイショウ</t>
    </rPh>
    <rPh sb="108" eb="110">
      <t>ケイヒ</t>
    </rPh>
    <rPh sb="118" eb="120">
      <t>ジコ</t>
    </rPh>
    <rPh sb="120" eb="122">
      <t>フタン</t>
    </rPh>
    <rPh sb="135" eb="137">
      <t>ヒツヨウ</t>
    </rPh>
    <rPh sb="138" eb="139">
      <t>オウ</t>
    </rPh>
    <rPh sb="141" eb="142">
      <t>ワク</t>
    </rPh>
    <rPh sb="143" eb="145">
      <t>ツイカ</t>
    </rPh>
    <rPh sb="152" eb="153">
      <t>ワク</t>
    </rPh>
    <rPh sb="154" eb="155">
      <t>オオ</t>
    </rPh>
    <rPh sb="158" eb="160">
      <t>テキギ</t>
    </rPh>
    <rPh sb="160" eb="162">
      <t>シュウセイ</t>
    </rPh>
    <phoneticPr fontId="3"/>
  </si>
  <si>
    <t>（工場長）15,000円×8日×8ヶ月</t>
    <rPh sb="1" eb="3">
      <t>コウジョウ</t>
    </rPh>
    <rPh sb="3" eb="4">
      <t>チョウ</t>
    </rPh>
    <phoneticPr fontId="3"/>
  </si>
  <si>
    <t>○○用○○材質</t>
    <rPh sb="2" eb="3">
      <t>ヨウ</t>
    </rPh>
    <rPh sb="5" eb="7">
      <t>ザイシツ</t>
    </rPh>
    <phoneticPr fontId="3"/>
  </si>
  <si>
    <t>○○製○○対応品</t>
    <rPh sb="2" eb="3">
      <t>セイ</t>
    </rPh>
    <rPh sb="5" eb="7">
      <t>タイオウ</t>
    </rPh>
    <rPh sb="7" eb="8">
      <t>ヒン</t>
    </rPh>
    <phoneticPr fontId="3"/>
  </si>
  <si>
    <t>○○仕様○○W（60,000×2箇所）</t>
    <rPh sb="2" eb="4">
      <t>シヨウ</t>
    </rPh>
    <rPh sb="16" eb="18">
      <t>カショ</t>
    </rPh>
    <phoneticPr fontId="3"/>
  </si>
  <si>
    <t>○○用○○材質○kg</t>
    <rPh sb="2" eb="3">
      <t>ヨウ</t>
    </rPh>
    <rPh sb="5" eb="7">
      <t>ザイシツ</t>
    </rPh>
    <phoneticPr fontId="3"/>
  </si>
  <si>
    <t xml:space="preserve">※ 公募要領「６．技術開発経費の積算内訳について」を参照の上、項目ごとに記入してください。
※ 補助金交付申請額（補助額）：1期目上限650万円、補助率：補助対象経費の８/10以内（生産技術開発共同体全体で補助対象経費の２/10以上を自己負担。負担割合は任意。）
※ 【様式10（中核企業）】の３．その他の経費エ委託費は【様式10（個別）】の合計欄（税抜）を転記してください。（各企業・機関との委託契約は税込のため補助金交付申請額とは異なります）
※ 項目および積算内訳は詳細（概ね５０万円以下になるように）を記入してください。（「○○一式」とはしない）
※ 必要に応じて枠は追加してください。枠の大きさは適宜修正してください。
</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63" eb="64">
      <t>キ</t>
    </rPh>
    <rPh sb="64" eb="65">
      <t>メ</t>
    </rPh>
    <rPh sb="135" eb="137">
      <t>ヨウシキ</t>
    </rPh>
    <rPh sb="140" eb="142">
      <t>チュウカク</t>
    </rPh>
    <rPh sb="142" eb="144">
      <t>キギョウ</t>
    </rPh>
    <rPh sb="151" eb="152">
      <t>タ</t>
    </rPh>
    <rPh sb="153" eb="155">
      <t>ケイヒ</t>
    </rPh>
    <rPh sb="156" eb="158">
      <t>イタク</t>
    </rPh>
    <rPh sb="158" eb="159">
      <t>ヒ</t>
    </rPh>
    <rPh sb="161" eb="163">
      <t>ヨウシキ</t>
    </rPh>
    <rPh sb="166" eb="168">
      <t>コベツ</t>
    </rPh>
    <rPh sb="171" eb="173">
      <t>ゴウケイ</t>
    </rPh>
    <rPh sb="173" eb="174">
      <t>ラン</t>
    </rPh>
    <rPh sb="175" eb="177">
      <t>ゼイヌキ</t>
    </rPh>
    <rPh sb="179" eb="181">
      <t>テンキ</t>
    </rPh>
    <rPh sb="231" eb="233">
      <t>セキサン</t>
    </rPh>
    <rPh sb="233" eb="235">
      <t>ウチワケ</t>
    </rPh>
    <rPh sb="236" eb="238">
      <t>ショウサイ</t>
    </rPh>
    <rPh sb="255" eb="257">
      <t>キニュウ</t>
    </rPh>
    <rPh sb="268" eb="270">
      <t>イッシキ</t>
    </rPh>
    <rPh sb="280" eb="282">
      <t>ヒツヨウ</t>
    </rPh>
    <rPh sb="283" eb="284">
      <t>オウ</t>
    </rPh>
    <rPh sb="286" eb="287">
      <t>ワク</t>
    </rPh>
    <rPh sb="288" eb="290">
      <t>ツイカ</t>
    </rPh>
    <rPh sb="297" eb="298">
      <t>ワク</t>
    </rPh>
    <rPh sb="299" eb="300">
      <t>オオ</t>
    </rPh>
    <rPh sb="303" eb="305">
      <t>テキギ</t>
    </rPh>
    <rPh sb="305" eb="307">
      <t>シュウセイ</t>
    </rPh>
    <phoneticPr fontId="3"/>
  </si>
  <si>
    <t xml:space="preserve">※ 公募要領「６．技術開発経費の積算内訳について」を参照の上、項目ごとに記入してください。
※ 補助金交付申請額（補助額）：1期目上限650万円、補助率：補助対象経費の８/10以内（生産技術開発共同体全体で補助対象経費の２/10以上を自己負担。負担割合は任意。）
※ 【様式10（中核企業）】の３．その他の経費エ委託費は【様式10（個別）】の合計欄（税抜）を転記してください。（各企業・機関との委託契約は税込のため補助金交付申請額とは異なります）
※ 項目および積算内訳は詳細（概ね５０万円以下になるように）を記入してください。（「○○一式」とはしない）
※ 必要に応じて枠は追加してください。枠の大きさは適宜修正してください。
</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63" eb="64">
      <t>キ</t>
    </rPh>
    <rPh sb="64" eb="65">
      <t>メ</t>
    </rPh>
    <rPh sb="135" eb="137">
      <t>ヨウシキ</t>
    </rPh>
    <rPh sb="140" eb="142">
      <t>チュウカク</t>
    </rPh>
    <rPh sb="142" eb="144">
      <t>キギョウ</t>
    </rPh>
    <rPh sb="151" eb="152">
      <t>タ</t>
    </rPh>
    <rPh sb="153" eb="155">
      <t>ケイヒ</t>
    </rPh>
    <rPh sb="156" eb="158">
      <t>イタク</t>
    </rPh>
    <rPh sb="158" eb="159">
      <t>ヒ</t>
    </rPh>
    <rPh sb="161" eb="163">
      <t>ヨウシキ</t>
    </rPh>
    <rPh sb="166" eb="168">
      <t>コベツ</t>
    </rPh>
    <rPh sb="171" eb="173">
      <t>ゴウケイ</t>
    </rPh>
    <rPh sb="173" eb="174">
      <t>ラン</t>
    </rPh>
    <rPh sb="175" eb="177">
      <t>ゼイヌキ</t>
    </rPh>
    <rPh sb="179" eb="181">
      <t>テンキ</t>
    </rPh>
    <rPh sb="280" eb="282">
      <t>ヒツヨウ</t>
    </rPh>
    <rPh sb="283" eb="284">
      <t>オウ</t>
    </rPh>
    <rPh sb="286" eb="287">
      <t>ワク</t>
    </rPh>
    <rPh sb="288" eb="290">
      <t>ツイカ</t>
    </rPh>
    <rPh sb="297" eb="298">
      <t>ワク</t>
    </rPh>
    <rPh sb="299" eb="300">
      <t>オオ</t>
    </rPh>
    <rPh sb="303" eb="305">
      <t>テキギ</t>
    </rPh>
    <rPh sb="305" eb="307">
      <t>シュウセイ</t>
    </rPh>
    <phoneticPr fontId="3"/>
  </si>
  <si>
    <t>○○試薬○○円、○○試薬○○円</t>
    <rPh sb="2" eb="4">
      <t>シヤク</t>
    </rPh>
    <rPh sb="6" eb="7">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</si>
</sst>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0_ ;[Red]\-#,##0.0\ "/>
  </numFmts>
  <fonts count="42">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9"/>
      <color theme="1"/>
      <name val="ＭＳ Ｐ明朝"/>
      <family val="1"/>
      <charset val="128"/>
    </font>
    <font>
      <sz val="9"/>
      <color rgb="FF000000"/>
      <name val="ＭＳ Ｐ明朝"/>
      <family val="1"/>
      <charset val="128"/>
    </font>
    <font>
      <sz val="8.5"/>
      <color rgb="FF000000"/>
      <name val="ＭＳ Ｐ明朝"/>
      <family val="1"/>
      <charset val="128"/>
    </font>
    <font>
      <sz val="9"/>
      <color rgb="FFFF0000"/>
      <name val="ＭＳ Ｐ明朝"/>
      <family val="1"/>
      <charset val="128"/>
    </font>
    <font>
      <sz val="8"/>
      <color theme="1"/>
      <name val="ＭＳ Ｐ明朝"/>
      <family val="1"/>
      <charset val="128"/>
    </font>
    <font>
      <strike/>
      <sz val="9"/>
      <color rgb="FFFF0000"/>
      <name val="ＭＳ Ｐ明朝"/>
      <family val="1"/>
      <charset val="128"/>
    </font>
    <font>
      <u/>
      <sz val="9"/>
      <color theme="1"/>
      <name val="ＭＳ Ｐ明朝"/>
      <family val="1"/>
      <charset val="128"/>
    </font>
    <font>
      <b/>
      <sz val="11"/>
      <color theme="1"/>
      <name val="ＭＳ Ｐゴシック"/>
      <family val="3"/>
      <charset val="128"/>
      <scheme val="major"/>
    </font>
    <font>
      <sz val="10"/>
      <color theme="1"/>
      <name val="ＭＳ Ｐ明朝"/>
      <family val="1"/>
      <charset val="128"/>
    </font>
    <font>
      <u/>
      <sz val="11"/>
      <color theme="1"/>
      <name val="ＭＳ Ｐ明朝"/>
      <family val="1"/>
      <charset val="128"/>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rgb="FF0070C0"/>
      <name val="ＭＳ Ｐゴシック"/>
      <family val="3"/>
      <charset val="128"/>
      <scheme val="minor"/>
    </font>
    <font>
      <sz val="11"/>
      <color rgb="FF0070C0"/>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10"/>
      <color rgb="FF0070C0"/>
      <name val="ＭＳ Ｐゴシック"/>
      <family val="3"/>
      <charset val="128"/>
      <scheme val="minor"/>
    </font>
    <font>
      <b/>
      <sz val="11"/>
      <color rgb="FF000000"/>
      <name val="ＭＳ Ｐゴシック"/>
      <family val="3"/>
      <charset val="128"/>
      <scheme val="minor"/>
    </font>
    <font>
      <sz val="9"/>
      <color rgb="FF0070C0"/>
      <name val="ＭＳ Ｐゴシック"/>
      <family val="3"/>
      <charset val="128"/>
      <scheme val="minor"/>
    </font>
    <font>
      <sz val="11"/>
      <name val="ＭＳ Ｐゴシック"/>
      <family val="3"/>
      <charset val="128"/>
      <scheme val="minor"/>
    </font>
    <font>
      <sz val="14"/>
      <color theme="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sz val="8"/>
      <color rgb="FF0070C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2"/>
      <color rgb="FF0070C0"/>
      <name val="ＭＳ Ｐゴシック"/>
      <family val="3"/>
      <charset val="128"/>
      <scheme val="minor"/>
    </font>
    <font>
      <sz val="14"/>
      <color rgb="FF0070C0"/>
      <name val="ＭＳ Ｐゴシック"/>
      <family val="3"/>
      <charset val="128"/>
      <scheme val="minor"/>
    </font>
    <font>
      <sz val="14"/>
      <color theme="1"/>
      <name val="ＭＳ Ｐゴシック"/>
      <family val="3"/>
      <charset val="128"/>
      <scheme val="minor"/>
    </font>
    <font>
      <sz val="14"/>
      <color rgb="FF000000"/>
      <name val="ＭＳ Ｐゴシック"/>
      <family val="3"/>
      <charset val="128"/>
      <scheme val="minor"/>
    </font>
    <font>
      <sz val="12"/>
      <name val="ＭＳ Ｐゴシック"/>
      <family val="3"/>
      <charset val="128"/>
      <scheme val="minor"/>
    </font>
    <font>
      <sz val="9"/>
      <color indexed="81"/>
      <name val="MS P ゴシック"/>
      <family val="3"/>
      <charset val="128"/>
    </font>
    <font>
      <b/>
      <sz val="9"/>
      <color indexed="81"/>
      <name val="MS P ゴシック"/>
      <family val="3"/>
      <charset val="128"/>
    </font>
    <font>
      <sz val="12"/>
      <color theme="5" tint="0.59999389629810485"/>
      <name val="ＭＳ Ｐ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gray125">
        <fgColor theme="9" tint="-0.499984740745262"/>
        <bgColor rgb="FFFFFF00"/>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65"/>
        <bgColor indexed="64"/>
      </patternFill>
    </fill>
    <fill>
      <patternFill patternType="solid">
        <fgColor theme="1"/>
        <bgColor indexed="64"/>
      </patternFill>
    </fill>
    <fill>
      <patternFill patternType="solid">
        <fgColor rgb="FFDAEEF3"/>
        <bgColor indexed="64"/>
      </patternFill>
    </fill>
    <fill>
      <patternFill patternType="solid">
        <fgColor rgb="FFFFFF99"/>
        <bgColor indexed="64"/>
      </patternFill>
    </fill>
  </fills>
  <borders count="1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hair">
        <color indexed="64"/>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top/>
      <bottom style="medium">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style="medium">
        <color indexed="64"/>
      </bottom>
      <diagonal style="hair">
        <color indexed="64"/>
      </diagonal>
    </border>
    <border>
      <left/>
      <right/>
      <top style="thin">
        <color indexed="64"/>
      </top>
      <bottom/>
      <diagonal/>
    </border>
    <border diagonalUp="1">
      <left/>
      <right/>
      <top style="thin">
        <color indexed="64"/>
      </top>
      <bottom/>
      <diagonal style="thin">
        <color indexed="64"/>
      </diagonal>
    </border>
    <border diagonalUp="1">
      <left style="medium">
        <color indexed="64"/>
      </left>
      <right/>
      <top style="thin">
        <color indexed="64"/>
      </top>
      <bottom style="thin">
        <color indexed="64"/>
      </bottom>
      <diagonal style="hair">
        <color indexed="64"/>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style="double">
        <color indexed="64"/>
      </left>
      <right/>
      <top style="thin">
        <color indexed="64"/>
      </top>
      <bottom style="thin">
        <color indexed="64"/>
      </bottom>
      <diagonal style="hair">
        <color indexed="64"/>
      </diagonal>
    </border>
    <border diagonalUp="1">
      <left style="double">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ck">
        <color auto="1"/>
      </left>
      <right style="thick">
        <color auto="1"/>
      </right>
      <top style="thick">
        <color auto="1"/>
      </top>
      <bottom style="thick">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diagonalDown="1">
      <left style="thin">
        <color indexed="64"/>
      </left>
      <right style="thin">
        <color indexed="64"/>
      </right>
      <top style="thick">
        <color indexed="64"/>
      </top>
      <bottom style="thin">
        <color indexed="64"/>
      </bottom>
      <diagonal style="thin">
        <color indexed="64"/>
      </diagonal>
    </border>
    <border>
      <left/>
      <right style="thin">
        <color indexed="64"/>
      </right>
      <top style="thick">
        <color indexed="64"/>
      </top>
      <bottom style="thin">
        <color indexed="64"/>
      </bottom>
      <diagonal/>
    </border>
    <border>
      <left/>
      <right/>
      <top style="thick">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9">
    <xf numFmtId="0" fontId="0" fillId="0" borderId="0" xfId="0">
      <alignment vertical="center"/>
    </xf>
    <xf numFmtId="38" fontId="2" fillId="0" borderId="0" xfId="1" applyFont="1">
      <alignment vertical="center"/>
    </xf>
    <xf numFmtId="38" fontId="4" fillId="0" borderId="0" xfId="1" applyFont="1">
      <alignment vertical="center"/>
    </xf>
    <xf numFmtId="40" fontId="4" fillId="0" borderId="0" xfId="1" applyNumberFormat="1" applyFont="1">
      <alignment vertical="center"/>
    </xf>
    <xf numFmtId="40" fontId="4" fillId="0" borderId="0" xfId="1" applyNumberFormat="1" applyFont="1" applyAlignment="1">
      <alignment vertical="center"/>
    </xf>
    <xf numFmtId="38" fontId="4" fillId="0" borderId="0" xfId="1" applyFont="1" applyAlignment="1">
      <alignment vertical="center"/>
    </xf>
    <xf numFmtId="38" fontId="4" fillId="2" borderId="1" xfId="1" applyFont="1" applyFill="1" applyBorder="1" applyAlignment="1">
      <alignment horizontal="left" vertical="center"/>
    </xf>
    <xf numFmtId="38" fontId="4" fillId="2" borderId="1" xfId="1" applyFont="1" applyFill="1" applyBorder="1">
      <alignment vertical="center"/>
    </xf>
    <xf numFmtId="38" fontId="4" fillId="0" borderId="0" xfId="1" applyFont="1" applyFill="1" applyBorder="1">
      <alignment vertical="center"/>
    </xf>
    <xf numFmtId="40" fontId="4" fillId="0" borderId="0" xfId="1" applyNumberFormat="1" applyFont="1" applyFill="1">
      <alignment vertical="center"/>
    </xf>
    <xf numFmtId="38" fontId="4" fillId="0" borderId="0" xfId="1" applyFont="1" applyFill="1">
      <alignment vertical="center"/>
    </xf>
    <xf numFmtId="38" fontId="4" fillId="2" borderId="2" xfId="1" applyFont="1" applyFill="1" applyBorder="1" applyAlignment="1">
      <alignment horizontal="left" vertical="center"/>
    </xf>
    <xf numFmtId="38" fontId="4" fillId="0" borderId="0" xfId="1" applyFont="1" applyFill="1" applyBorder="1" applyAlignment="1">
      <alignment horizontal="left" vertical="center"/>
    </xf>
    <xf numFmtId="38" fontId="4" fillId="0" borderId="0" xfId="1" applyFont="1" applyFill="1" applyAlignment="1">
      <alignment horizontal="left" vertical="center"/>
    </xf>
    <xf numFmtId="38" fontId="5" fillId="0" borderId="0" xfId="1" applyFont="1" applyFill="1" applyAlignment="1">
      <alignment horizontal="right"/>
    </xf>
    <xf numFmtId="38" fontId="5" fillId="0" borderId="3" xfId="1" applyFont="1" applyFill="1" applyBorder="1" applyAlignment="1">
      <alignment horizontal="center" vertical="center"/>
    </xf>
    <xf numFmtId="38" fontId="5" fillId="0" borderId="4" xfId="1" applyFont="1" applyFill="1" applyBorder="1" applyAlignment="1">
      <alignment horizontal="center" vertical="center" wrapText="1"/>
    </xf>
    <xf numFmtId="40" fontId="5" fillId="0" borderId="6" xfId="1" applyNumberFormat="1" applyFont="1" applyBorder="1" applyAlignment="1">
      <alignment horizontal="center" vertical="center" wrapText="1"/>
    </xf>
    <xf numFmtId="38" fontId="5" fillId="0" borderId="0" xfId="1" applyFont="1">
      <alignment vertical="center"/>
    </xf>
    <xf numFmtId="38" fontId="5" fillId="0" borderId="7" xfId="1" applyFont="1" applyBorder="1" applyAlignment="1">
      <alignment horizontal="center" vertical="center" wrapText="1"/>
    </xf>
    <xf numFmtId="38" fontId="5" fillId="0" borderId="0" xfId="1" applyFont="1" applyFill="1">
      <alignment vertical="center"/>
    </xf>
    <xf numFmtId="38" fontId="6" fillId="0" borderId="7" xfId="1" applyFont="1" applyFill="1" applyBorder="1">
      <alignment vertical="center"/>
    </xf>
    <xf numFmtId="38" fontId="5" fillId="2" borderId="8" xfId="1" applyFont="1" applyFill="1" applyBorder="1">
      <alignment vertical="center"/>
    </xf>
    <xf numFmtId="38" fontId="5" fillId="0" borderId="8" xfId="1" applyFont="1" applyFill="1" applyBorder="1" applyAlignment="1">
      <alignment vertical="center"/>
    </xf>
    <xf numFmtId="38" fontId="5" fillId="2" borderId="8" xfId="1" applyFont="1" applyFill="1" applyBorder="1" applyAlignment="1">
      <alignment vertical="center"/>
    </xf>
    <xf numFmtId="38" fontId="5" fillId="0" borderId="7" xfId="1" applyFont="1" applyBorder="1">
      <alignment vertical="center"/>
    </xf>
    <xf numFmtId="38" fontId="5" fillId="0" borderId="8" xfId="1" applyFont="1" applyFill="1" applyBorder="1">
      <alignment vertical="center"/>
    </xf>
    <xf numFmtId="38" fontId="6" fillId="0" borderId="8" xfId="1" applyFont="1" applyFill="1" applyBorder="1" applyAlignment="1">
      <alignment horizontal="right" vertical="center"/>
    </xf>
    <xf numFmtId="38" fontId="5" fillId="0" borderId="0" xfId="1" applyFont="1" applyAlignment="1">
      <alignment horizontal="center" vertical="center"/>
    </xf>
    <xf numFmtId="38" fontId="4" fillId="0" borderId="0" xfId="1" applyFont="1" applyBorder="1">
      <alignment vertical="center"/>
    </xf>
    <xf numFmtId="40" fontId="4" fillId="0" borderId="0" xfId="1" applyNumberFormat="1" applyFont="1" applyBorder="1">
      <alignment vertical="center"/>
    </xf>
    <xf numFmtId="40" fontId="4" fillId="0" borderId="0" xfId="1" applyNumberFormat="1" applyFont="1" applyBorder="1" applyAlignment="1">
      <alignment horizontal="left" vertical="center" wrapText="1"/>
    </xf>
    <xf numFmtId="38" fontId="5" fillId="0" borderId="0" xfId="1" applyFont="1" applyBorder="1">
      <alignment vertical="center"/>
    </xf>
    <xf numFmtId="38" fontId="6" fillId="0" borderId="8" xfId="1" applyFont="1" applyFill="1" applyBorder="1">
      <alignment vertical="center"/>
    </xf>
    <xf numFmtId="38" fontId="4" fillId="0" borderId="0" xfId="1" applyNumberFormat="1" applyFont="1">
      <alignment vertical="center"/>
    </xf>
    <xf numFmtId="38" fontId="6" fillId="0" borderId="14" xfId="1" applyFont="1" applyFill="1" applyBorder="1" applyAlignment="1">
      <alignment horizontal="right" vertical="center"/>
    </xf>
    <xf numFmtId="38" fontId="5" fillId="0" borderId="15" xfId="1" applyFont="1" applyFill="1" applyBorder="1">
      <alignment vertical="center"/>
    </xf>
    <xf numFmtId="38" fontId="5" fillId="0" borderId="0" xfId="1" applyFont="1" applyBorder="1" applyAlignment="1">
      <alignment vertical="center"/>
    </xf>
    <xf numFmtId="38" fontId="8" fillId="0" borderId="12" xfId="1" applyFont="1" applyBorder="1" applyAlignment="1">
      <alignment vertical="center"/>
    </xf>
    <xf numFmtId="38" fontId="2" fillId="0" borderId="0" xfId="1" applyFont="1">
      <alignment vertical="center"/>
    </xf>
    <xf numFmtId="38" fontId="4" fillId="0" borderId="0" xfId="1" applyFont="1">
      <alignment vertical="center"/>
    </xf>
    <xf numFmtId="38" fontId="4" fillId="2" borderId="1" xfId="1" applyFont="1" applyFill="1" applyBorder="1" applyAlignment="1">
      <alignment horizontal="left" vertical="center"/>
    </xf>
    <xf numFmtId="38" fontId="4" fillId="0" borderId="0" xfId="1" applyFont="1" applyFill="1" applyBorder="1" applyAlignment="1">
      <alignment horizontal="left" vertical="center"/>
    </xf>
    <xf numFmtId="38" fontId="4" fillId="0" borderId="0" xfId="1" applyFont="1" applyFill="1" applyAlignment="1">
      <alignment horizontal="left" vertical="center"/>
    </xf>
    <xf numFmtId="38" fontId="5" fillId="0" borderId="5" xfId="1" applyFont="1" applyFill="1" applyBorder="1" applyAlignment="1">
      <alignment horizontal="center" vertical="center" wrapText="1"/>
    </xf>
    <xf numFmtId="38" fontId="5" fillId="0" borderId="0" xfId="1" applyFont="1">
      <alignment vertical="center"/>
    </xf>
    <xf numFmtId="38" fontId="5" fillId="0" borderId="0" xfId="1" applyFont="1" applyFill="1">
      <alignment vertical="center"/>
    </xf>
    <xf numFmtId="38" fontId="6" fillId="0" borderId="7" xfId="1" applyFont="1" applyFill="1" applyBorder="1">
      <alignment vertical="center"/>
    </xf>
    <xf numFmtId="38" fontId="5" fillId="2" borderId="8" xfId="1" applyFont="1" applyFill="1" applyBorder="1">
      <alignment vertical="center"/>
    </xf>
    <xf numFmtId="38" fontId="5" fillId="2" borderId="9" xfId="1" applyFont="1" applyFill="1" applyBorder="1" applyAlignment="1">
      <alignment vertical="center"/>
    </xf>
    <xf numFmtId="38" fontId="5" fillId="0" borderId="7" xfId="1" applyFont="1" applyBorder="1">
      <alignment vertical="center"/>
    </xf>
    <xf numFmtId="38" fontId="5" fillId="0" borderId="8" xfId="1" applyFont="1" applyFill="1" applyBorder="1">
      <alignment vertical="center"/>
    </xf>
    <xf numFmtId="38" fontId="5" fillId="2" borderId="9" xfId="1" applyFont="1" applyFill="1" applyBorder="1">
      <alignment vertical="center"/>
    </xf>
    <xf numFmtId="38" fontId="6" fillId="0" borderId="7" xfId="1" applyFont="1" applyFill="1" applyBorder="1" applyAlignment="1">
      <alignment horizontal="right" vertical="center"/>
    </xf>
    <xf numFmtId="38" fontId="4" fillId="0" borderId="0" xfId="1" applyFont="1" applyBorder="1">
      <alignment vertical="center"/>
    </xf>
    <xf numFmtId="40" fontId="4" fillId="0" borderId="0" xfId="1" applyNumberFormat="1" applyFont="1" applyBorder="1">
      <alignment vertical="center"/>
    </xf>
    <xf numFmtId="38" fontId="5" fillId="0" borderId="0" xfId="1" applyFont="1" applyBorder="1">
      <alignment vertical="center"/>
    </xf>
    <xf numFmtId="38" fontId="5" fillId="2" borderId="7" xfId="1" applyFont="1" applyFill="1" applyBorder="1">
      <alignment vertical="center"/>
    </xf>
    <xf numFmtId="38" fontId="5" fillId="0" borderId="7" xfId="1" applyFont="1" applyFill="1" applyBorder="1">
      <alignment vertical="center"/>
    </xf>
    <xf numFmtId="38" fontId="5" fillId="0" borderId="0" xfId="1" applyFont="1" applyBorder="1" applyAlignment="1">
      <alignment vertical="center"/>
    </xf>
    <xf numFmtId="38" fontId="5" fillId="0" borderId="18" xfId="1" applyFont="1" applyFill="1" applyBorder="1" applyAlignment="1">
      <alignment vertical="center"/>
    </xf>
    <xf numFmtId="40" fontId="9" fillId="0" borderId="6" xfId="1" applyNumberFormat="1" applyFont="1" applyBorder="1">
      <alignment vertical="center"/>
    </xf>
    <xf numFmtId="38" fontId="9" fillId="0" borderId="6" xfId="1" applyNumberFormat="1" applyFont="1" applyBorder="1">
      <alignment vertical="center"/>
    </xf>
    <xf numFmtId="40" fontId="9" fillId="0" borderId="10" xfId="1" applyNumberFormat="1" applyFont="1" applyBorder="1">
      <alignment vertical="center"/>
    </xf>
    <xf numFmtId="38" fontId="9" fillId="0" borderId="10" xfId="1" applyNumberFormat="1" applyFont="1" applyBorder="1">
      <alignment vertical="center"/>
    </xf>
    <xf numFmtId="40" fontId="9" fillId="0" borderId="17" xfId="1" applyNumberFormat="1" applyFont="1" applyBorder="1">
      <alignment vertical="center"/>
    </xf>
    <xf numFmtId="40" fontId="9" fillId="0" borderId="16" xfId="1" applyNumberFormat="1" applyFont="1" applyBorder="1">
      <alignment vertical="center"/>
    </xf>
    <xf numFmtId="38" fontId="5" fillId="0" borderId="13" xfId="1" applyFont="1" applyFill="1" applyBorder="1">
      <alignment vertical="center"/>
    </xf>
    <xf numFmtId="38" fontId="5" fillId="0" borderId="9" xfId="1" applyFont="1" applyFill="1" applyBorder="1">
      <alignment vertical="center"/>
    </xf>
    <xf numFmtId="38" fontId="5" fillId="0" borderId="20" xfId="1" applyFont="1" applyFill="1" applyBorder="1">
      <alignment vertical="center"/>
    </xf>
    <xf numFmtId="38" fontId="5" fillId="2" borderId="21" xfId="1" applyFont="1" applyFill="1" applyBorder="1" applyAlignment="1">
      <alignment horizontal="center" vertical="center" wrapText="1"/>
    </xf>
    <xf numFmtId="38" fontId="5" fillId="2" borderId="22" xfId="1" applyFont="1" applyFill="1" applyBorder="1">
      <alignment vertical="center"/>
    </xf>
    <xf numFmtId="38" fontId="5" fillId="0" borderId="0" xfId="1" applyFont="1" applyFill="1" applyBorder="1">
      <alignment vertical="center"/>
    </xf>
    <xf numFmtId="40" fontId="9" fillId="0" borderId="0" xfId="1" applyNumberFormat="1" applyFont="1" applyBorder="1">
      <alignment vertical="center"/>
    </xf>
    <xf numFmtId="38" fontId="9" fillId="0" borderId="0" xfId="1" applyNumberFormat="1" applyFont="1" applyBorder="1">
      <alignment vertical="center"/>
    </xf>
    <xf numFmtId="38" fontId="9" fillId="0" borderId="23" xfId="1" applyNumberFormat="1" applyFont="1" applyBorder="1">
      <alignment vertical="center"/>
    </xf>
    <xf numFmtId="38" fontId="6" fillId="0" borderId="7" xfId="1" applyFont="1" applyFill="1" applyBorder="1" applyAlignment="1">
      <alignment vertical="center" wrapText="1"/>
    </xf>
    <xf numFmtId="38" fontId="5" fillId="3" borderId="7" xfId="1" applyFont="1" applyFill="1" applyBorder="1">
      <alignment vertical="center"/>
    </xf>
    <xf numFmtId="38" fontId="6" fillId="0" borderId="7" xfId="1" applyFont="1" applyFill="1" applyBorder="1" applyAlignment="1">
      <alignment horizontal="right" vertical="center" wrapText="1"/>
    </xf>
    <xf numFmtId="38" fontId="6" fillId="0" borderId="23" xfId="1" applyFont="1" applyFill="1" applyBorder="1" applyAlignment="1">
      <alignment horizontal="right" vertical="center" wrapText="1"/>
    </xf>
    <xf numFmtId="38" fontId="5" fillId="2" borderId="18" xfId="1" applyFont="1" applyFill="1" applyBorder="1">
      <alignment vertical="center"/>
    </xf>
    <xf numFmtId="38" fontId="5" fillId="2" borderId="24" xfId="1" applyFont="1" applyFill="1" applyBorder="1">
      <alignment vertical="center"/>
    </xf>
    <xf numFmtId="38" fontId="5" fillId="2" borderId="19" xfId="1" applyFont="1" applyFill="1" applyBorder="1">
      <alignment vertical="center"/>
    </xf>
    <xf numFmtId="38" fontId="5" fillId="2" borderId="25" xfId="1" applyFont="1" applyFill="1" applyBorder="1">
      <alignment vertical="center"/>
    </xf>
    <xf numFmtId="38" fontId="5" fillId="2" borderId="26" xfId="1" applyFont="1" applyFill="1" applyBorder="1">
      <alignment vertical="center"/>
    </xf>
    <xf numFmtId="40" fontId="4" fillId="0" borderId="0" xfId="1" applyNumberFormat="1" applyFont="1" applyAlignment="1">
      <alignment horizontal="right" vertical="center"/>
    </xf>
    <xf numFmtId="38" fontId="5" fillId="2" borderId="23" xfId="1" applyFont="1" applyFill="1" applyBorder="1">
      <alignment vertical="center"/>
    </xf>
    <xf numFmtId="38" fontId="5" fillId="0" borderId="2" xfId="1" applyFont="1" applyFill="1" applyBorder="1">
      <alignment vertical="center"/>
    </xf>
    <xf numFmtId="38" fontId="5" fillId="3" borderId="2" xfId="1" applyFont="1" applyFill="1" applyBorder="1">
      <alignment vertical="center"/>
    </xf>
    <xf numFmtId="38" fontId="5" fillId="3" borderId="9" xfId="1" applyFont="1" applyFill="1" applyBorder="1">
      <alignment vertical="center"/>
    </xf>
    <xf numFmtId="38" fontId="4" fillId="4" borderId="31" xfId="1" applyFont="1" applyFill="1" applyBorder="1">
      <alignment vertical="center"/>
    </xf>
    <xf numFmtId="38" fontId="4" fillId="0" borderId="30" xfId="1" applyFont="1" applyBorder="1">
      <alignment vertical="center"/>
    </xf>
    <xf numFmtId="38" fontId="6" fillId="4" borderId="8" xfId="1" applyFont="1" applyFill="1" applyBorder="1" applyAlignment="1">
      <alignment horizontal="right" vertical="center" wrapText="1"/>
    </xf>
    <xf numFmtId="38" fontId="6" fillId="0" borderId="4" xfId="1" applyFont="1" applyFill="1" applyBorder="1" applyAlignment="1">
      <alignment vertical="center" wrapText="1"/>
    </xf>
    <xf numFmtId="38" fontId="6" fillId="0" borderId="27" xfId="1" applyFont="1" applyFill="1" applyBorder="1" applyAlignment="1">
      <alignment horizontal="right" vertical="center"/>
    </xf>
    <xf numFmtId="38" fontId="5" fillId="0" borderId="33" xfId="1" applyFont="1" applyFill="1" applyBorder="1">
      <alignment vertical="center"/>
    </xf>
    <xf numFmtId="38" fontId="4" fillId="4" borderId="34" xfId="1" applyFont="1" applyFill="1" applyBorder="1">
      <alignment vertical="center"/>
    </xf>
    <xf numFmtId="38" fontId="5" fillId="0" borderId="35" xfId="1" applyFont="1" applyFill="1" applyBorder="1" applyAlignment="1">
      <alignment horizontal="center" vertical="center"/>
    </xf>
    <xf numFmtId="38" fontId="5" fillId="2" borderId="35" xfId="1" applyFont="1" applyFill="1" applyBorder="1" applyAlignment="1">
      <alignment horizontal="center" vertical="center" wrapText="1"/>
    </xf>
    <xf numFmtId="38" fontId="5" fillId="2" borderId="35" xfId="1" applyFont="1" applyFill="1" applyBorder="1" applyAlignment="1">
      <alignment vertical="center"/>
    </xf>
    <xf numFmtId="38" fontId="5" fillId="2" borderId="35" xfId="1" applyFont="1" applyFill="1" applyBorder="1">
      <alignment vertical="center"/>
    </xf>
    <xf numFmtId="38" fontId="5" fillId="0" borderId="35" xfId="1" applyFont="1" applyFill="1" applyBorder="1">
      <alignment vertical="center"/>
    </xf>
    <xf numFmtId="38" fontId="4" fillId="4" borderId="37" xfId="1" applyFont="1" applyFill="1" applyBorder="1">
      <alignment vertical="center"/>
    </xf>
    <xf numFmtId="38" fontId="5" fillId="0" borderId="18" xfId="1" applyFont="1" applyFill="1" applyBorder="1" applyAlignment="1">
      <alignment horizontal="center" vertical="center"/>
    </xf>
    <xf numFmtId="38" fontId="5" fillId="2" borderId="7" xfId="1" applyFont="1" applyFill="1" applyBorder="1" applyAlignment="1">
      <alignment horizontal="right" vertical="center"/>
    </xf>
    <xf numFmtId="38" fontId="5" fillId="0" borderId="7" xfId="1" applyFont="1" applyFill="1" applyBorder="1" applyAlignment="1">
      <alignment horizontal="right" vertical="center"/>
    </xf>
    <xf numFmtId="38" fontId="5" fillId="2" borderId="38" xfId="1" applyFont="1" applyFill="1" applyBorder="1">
      <alignment vertical="center"/>
    </xf>
    <xf numFmtId="38" fontId="5" fillId="2" borderId="28" xfId="1" applyFont="1" applyFill="1" applyBorder="1">
      <alignment vertical="center"/>
    </xf>
    <xf numFmtId="38" fontId="5" fillId="2" borderId="28" xfId="1" applyFont="1" applyFill="1" applyBorder="1" applyAlignment="1">
      <alignment horizontal="right" vertical="center"/>
    </xf>
    <xf numFmtId="38" fontId="5" fillId="0" borderId="39" xfId="1" applyFont="1" applyFill="1" applyBorder="1">
      <alignment vertical="center"/>
    </xf>
    <xf numFmtId="38" fontId="6" fillId="0" borderId="4" xfId="1" applyFont="1" applyFill="1" applyBorder="1" applyAlignment="1">
      <alignment horizontal="right" vertical="center"/>
    </xf>
    <xf numFmtId="38" fontId="5" fillId="5" borderId="7" xfId="1" applyFont="1" applyFill="1" applyBorder="1">
      <alignment vertical="center"/>
    </xf>
    <xf numFmtId="38" fontId="5" fillId="0" borderId="28" xfId="1" applyFont="1" applyFill="1" applyBorder="1">
      <alignment vertical="center"/>
    </xf>
    <xf numFmtId="38" fontId="5" fillId="0" borderId="41" xfId="1" applyFont="1" applyFill="1" applyBorder="1" applyAlignment="1">
      <alignment horizontal="center" vertical="center"/>
    </xf>
    <xf numFmtId="38" fontId="5" fillId="0" borderId="27" xfId="1" applyFont="1" applyFill="1" applyBorder="1" applyAlignment="1">
      <alignment horizontal="right" vertical="center"/>
    </xf>
    <xf numFmtId="38" fontId="5" fillId="0" borderId="43" xfId="1" applyFont="1" applyFill="1" applyBorder="1">
      <alignment vertical="center"/>
    </xf>
    <xf numFmtId="38" fontId="5" fillId="0" borderId="46" xfId="1" applyFont="1" applyFill="1" applyBorder="1">
      <alignment vertical="center"/>
    </xf>
    <xf numFmtId="38" fontId="5" fillId="0" borderId="42" xfId="1" applyFont="1" applyFill="1" applyBorder="1" applyAlignment="1">
      <alignment horizontal="right" vertical="center"/>
    </xf>
    <xf numFmtId="38" fontId="5" fillId="0" borderId="11" xfId="1" applyFont="1" applyFill="1" applyBorder="1">
      <alignment vertical="center"/>
    </xf>
    <xf numFmtId="38" fontId="5" fillId="6" borderId="21" xfId="1" applyFont="1" applyFill="1" applyBorder="1" applyAlignment="1">
      <alignment horizontal="center" vertical="center" wrapText="1"/>
    </xf>
    <xf numFmtId="38" fontId="6" fillId="6" borderId="8" xfId="1" applyFont="1" applyFill="1" applyBorder="1">
      <alignment vertical="center"/>
    </xf>
    <xf numFmtId="38" fontId="6" fillId="6" borderId="8" xfId="1" applyFont="1" applyFill="1" applyBorder="1" applyAlignment="1">
      <alignment horizontal="right" vertical="center"/>
    </xf>
    <xf numFmtId="38" fontId="6" fillId="6" borderId="45" xfId="1" applyFont="1" applyFill="1" applyBorder="1">
      <alignment vertical="center"/>
    </xf>
    <xf numFmtId="38" fontId="6" fillId="6" borderId="11" xfId="1" applyFont="1" applyFill="1" applyBorder="1" applyAlignment="1">
      <alignment horizontal="center" vertical="center"/>
    </xf>
    <xf numFmtId="38" fontId="6" fillId="6" borderId="7" xfId="1" applyFont="1" applyFill="1" applyBorder="1">
      <alignment vertical="center"/>
    </xf>
    <xf numFmtId="38" fontId="6" fillId="6" borderId="7" xfId="1" applyFont="1" applyFill="1" applyBorder="1" applyAlignment="1">
      <alignment vertical="center" wrapText="1"/>
    </xf>
    <xf numFmtId="38" fontId="5" fillId="0" borderId="9" xfId="1" applyFont="1" applyFill="1" applyBorder="1" applyAlignment="1">
      <alignment vertical="center"/>
    </xf>
    <xf numFmtId="38" fontId="5" fillId="6" borderId="11" xfId="1" applyFont="1" applyFill="1" applyBorder="1" applyAlignment="1">
      <alignment horizontal="center" vertical="center" wrapText="1"/>
    </xf>
    <xf numFmtId="38" fontId="9" fillId="6" borderId="40" xfId="1" applyFont="1" applyFill="1" applyBorder="1" applyAlignment="1">
      <alignment horizontal="center" vertical="center" wrapText="1"/>
    </xf>
    <xf numFmtId="38" fontId="5" fillId="6" borderId="51" xfId="1" applyFont="1" applyFill="1" applyBorder="1" applyAlignment="1">
      <alignment horizontal="center" vertical="center" wrapText="1"/>
    </xf>
    <xf numFmtId="38" fontId="5" fillId="0" borderId="17" xfId="1" applyFont="1" applyFill="1" applyBorder="1" applyAlignment="1">
      <alignment vertical="center"/>
    </xf>
    <xf numFmtId="38" fontId="5" fillId="0" borderId="16" xfId="1" applyFont="1" applyFill="1" applyBorder="1">
      <alignment vertical="center"/>
    </xf>
    <xf numFmtId="38" fontId="5" fillId="0" borderId="52" xfId="1" applyFont="1" applyFill="1" applyBorder="1">
      <alignment vertical="center"/>
    </xf>
    <xf numFmtId="38" fontId="5" fillId="6" borderId="49" xfId="1" applyFont="1" applyFill="1" applyBorder="1" applyAlignment="1">
      <alignment vertical="center"/>
    </xf>
    <xf numFmtId="38" fontId="11" fillId="6" borderId="48" xfId="1" applyFont="1" applyFill="1" applyBorder="1" applyAlignment="1">
      <alignment horizontal="right" vertical="center"/>
    </xf>
    <xf numFmtId="38" fontId="5" fillId="0" borderId="4" xfId="1" applyFont="1" applyFill="1" applyBorder="1">
      <alignment vertical="center"/>
    </xf>
    <xf numFmtId="38" fontId="5" fillId="0" borderId="53" xfId="1" applyFont="1" applyFill="1" applyBorder="1">
      <alignment vertical="center"/>
    </xf>
    <xf numFmtId="38" fontId="5" fillId="0" borderId="3" xfId="1" applyFont="1" applyFill="1" applyBorder="1">
      <alignment vertical="center"/>
    </xf>
    <xf numFmtId="38" fontId="6" fillId="6" borderId="4" xfId="1" applyFont="1" applyFill="1" applyBorder="1" applyAlignment="1">
      <alignment horizontal="center" vertical="center"/>
    </xf>
    <xf numFmtId="38" fontId="5" fillId="0" borderId="50" xfId="1" applyFont="1" applyFill="1" applyBorder="1">
      <alignment vertical="center"/>
    </xf>
    <xf numFmtId="38" fontId="5" fillId="6" borderId="4" xfId="1" applyFont="1" applyFill="1" applyBorder="1" applyAlignment="1">
      <alignment horizontal="center" vertical="center"/>
    </xf>
    <xf numFmtId="38" fontId="5" fillId="6" borderId="55" xfId="1" applyFont="1" applyFill="1" applyBorder="1" applyAlignment="1">
      <alignment horizontal="center" vertical="center"/>
    </xf>
    <xf numFmtId="38" fontId="5" fillId="0" borderId="56" xfId="1" applyFont="1" applyFill="1" applyBorder="1">
      <alignment vertical="center"/>
    </xf>
    <xf numFmtId="38" fontId="5" fillId="0" borderId="57" xfId="1" applyFont="1" applyFill="1" applyBorder="1">
      <alignment vertical="center"/>
    </xf>
    <xf numFmtId="38" fontId="5" fillId="0" borderId="58" xfId="1" applyFont="1" applyFill="1" applyBorder="1">
      <alignment vertical="center"/>
    </xf>
    <xf numFmtId="38" fontId="5" fillId="0" borderId="59" xfId="1" applyFont="1" applyFill="1" applyBorder="1">
      <alignment vertical="center"/>
    </xf>
    <xf numFmtId="38" fontId="5" fillId="0" borderId="44" xfId="1" applyFont="1" applyFill="1" applyBorder="1">
      <alignment vertical="center"/>
    </xf>
    <xf numFmtId="38" fontId="5" fillId="6" borderId="7" xfId="1" applyFont="1" applyFill="1" applyBorder="1" applyAlignment="1">
      <alignment horizontal="center" vertical="center"/>
    </xf>
    <xf numFmtId="38" fontId="5" fillId="6" borderId="7" xfId="1" applyFont="1" applyFill="1" applyBorder="1" applyAlignment="1">
      <alignment horizontal="center" vertical="center" wrapText="1"/>
    </xf>
    <xf numFmtId="38" fontId="5" fillId="0" borderId="7" xfId="1" applyFont="1" applyFill="1" applyBorder="1" applyAlignment="1">
      <alignment vertical="center"/>
    </xf>
    <xf numFmtId="38" fontId="6" fillId="6" borderId="7" xfId="1" applyFont="1" applyFill="1" applyBorder="1" applyAlignment="1">
      <alignment horizontal="center" vertical="center"/>
    </xf>
    <xf numFmtId="38" fontId="6" fillId="0" borderId="0" xfId="1" applyFont="1" applyFill="1" applyBorder="1" applyAlignment="1">
      <alignment horizontal="center" vertical="center"/>
    </xf>
    <xf numFmtId="38" fontId="12" fillId="0" borderId="0" xfId="1" applyFont="1">
      <alignment vertical="center"/>
    </xf>
    <xf numFmtId="38" fontId="13" fillId="0" borderId="0" xfId="1" applyFont="1" applyFill="1" applyAlignment="1">
      <alignment horizontal="left" vertical="center"/>
    </xf>
    <xf numFmtId="38" fontId="5" fillId="1" borderId="7" xfId="1" applyFont="1" applyFill="1" applyBorder="1">
      <alignment vertical="center"/>
    </xf>
    <xf numFmtId="38" fontId="5" fillId="1" borderId="42" xfId="1" applyFont="1" applyFill="1" applyBorder="1">
      <alignment vertical="center"/>
    </xf>
    <xf numFmtId="38" fontId="14" fillId="0" borderId="0" xfId="1" applyFont="1" applyFill="1" applyBorder="1" applyAlignment="1">
      <alignment horizontal="left" vertical="center"/>
    </xf>
    <xf numFmtId="38" fontId="8" fillId="0" borderId="0" xfId="1" applyFont="1" applyBorder="1" applyAlignment="1">
      <alignment vertical="center"/>
    </xf>
    <xf numFmtId="38" fontId="9" fillId="6" borderId="9" xfId="1" applyFont="1" applyFill="1" applyBorder="1" applyAlignment="1">
      <alignment horizontal="center" vertical="center" wrapText="1"/>
    </xf>
    <xf numFmtId="38" fontId="13" fillId="0" borderId="0" xfId="1" applyFont="1" applyFill="1">
      <alignment vertical="center"/>
    </xf>
    <xf numFmtId="38" fontId="17" fillId="0" borderId="0" xfId="1" applyFont="1">
      <alignment vertical="center"/>
    </xf>
    <xf numFmtId="38" fontId="16" fillId="0" borderId="0" xfId="1" applyFont="1">
      <alignment vertical="center"/>
    </xf>
    <xf numFmtId="38" fontId="16" fillId="0" borderId="0" xfId="1" applyFont="1" applyBorder="1">
      <alignment vertical="center"/>
    </xf>
    <xf numFmtId="40" fontId="16" fillId="0" borderId="0" xfId="1" applyNumberFormat="1" applyFont="1" applyBorder="1" applyAlignment="1">
      <alignment horizontal="left" vertical="center" wrapText="1"/>
    </xf>
    <xf numFmtId="38" fontId="16" fillId="0" borderId="0" xfId="1" applyFont="1" applyFill="1">
      <alignment vertical="center"/>
    </xf>
    <xf numFmtId="38" fontId="16" fillId="0" borderId="0" xfId="1" applyNumberFormat="1" applyFont="1" applyFill="1">
      <alignment vertical="center"/>
    </xf>
    <xf numFmtId="40" fontId="16" fillId="0" borderId="0" xfId="1" applyNumberFormat="1" applyFont="1">
      <alignment vertical="center"/>
    </xf>
    <xf numFmtId="38" fontId="17" fillId="0" borderId="7" xfId="1" applyFont="1" applyBorder="1" applyAlignment="1">
      <alignment horizontal="center" vertical="center"/>
    </xf>
    <xf numFmtId="38" fontId="17" fillId="0" borderId="0" xfId="1" applyFont="1" applyBorder="1" applyAlignment="1">
      <alignment horizontal="center" vertical="center"/>
    </xf>
    <xf numFmtId="38" fontId="17" fillId="0" borderId="0" xfId="1" applyFont="1" applyBorder="1">
      <alignment vertical="center"/>
    </xf>
    <xf numFmtId="0" fontId="16" fillId="0" borderId="0" xfId="1" applyNumberFormat="1" applyFont="1" applyFill="1" applyBorder="1" applyAlignment="1">
      <alignment vertical="center"/>
    </xf>
    <xf numFmtId="38" fontId="21" fillId="0" borderId="0" xfId="1" applyFont="1" applyFill="1">
      <alignment vertical="center"/>
    </xf>
    <xf numFmtId="38" fontId="21" fillId="0" borderId="0" xfId="1" applyFont="1" applyFill="1" applyBorder="1">
      <alignment vertical="center"/>
    </xf>
    <xf numFmtId="38" fontId="21" fillId="0" borderId="0" xfId="1" applyFont="1" applyAlignment="1">
      <alignment horizontal="right" vertical="center"/>
    </xf>
    <xf numFmtId="38" fontId="21" fillId="0" borderId="7" xfId="1" applyFont="1" applyFill="1" applyBorder="1" applyAlignment="1">
      <alignment horizontal="center" vertical="center"/>
    </xf>
    <xf numFmtId="0" fontId="21" fillId="0" borderId="0" xfId="1" applyNumberFormat="1" applyFont="1" applyFill="1" applyBorder="1" applyAlignment="1">
      <alignment vertical="center"/>
    </xf>
    <xf numFmtId="38" fontId="21" fillId="0" borderId="0" xfId="1" applyFont="1">
      <alignment vertical="center"/>
    </xf>
    <xf numFmtId="40" fontId="21" fillId="0" borderId="0" xfId="1" applyNumberFormat="1" applyFont="1">
      <alignment vertical="center"/>
    </xf>
    <xf numFmtId="38" fontId="21" fillId="0" borderId="3" xfId="1" applyFont="1" applyFill="1" applyBorder="1">
      <alignment vertical="center"/>
    </xf>
    <xf numFmtId="38" fontId="21" fillId="0" borderId="21" xfId="1" applyFont="1" applyFill="1" applyBorder="1">
      <alignment vertical="center"/>
    </xf>
    <xf numFmtId="0" fontId="24" fillId="0" borderId="16" xfId="1" applyNumberFormat="1" applyFont="1" applyFill="1" applyBorder="1" applyAlignment="1">
      <alignment horizontal="left" vertical="center"/>
    </xf>
    <xf numFmtId="38" fontId="15" fillId="0" borderId="16" xfId="1" applyFont="1" applyBorder="1" applyAlignment="1">
      <alignment horizontal="center" vertical="center"/>
    </xf>
    <xf numFmtId="176" fontId="20" fillId="0" borderId="67" xfId="1" applyNumberFormat="1" applyFont="1" applyFill="1" applyBorder="1" applyAlignment="1">
      <alignment horizontal="right" vertical="center"/>
    </xf>
    <xf numFmtId="176" fontId="20" fillId="7" borderId="67" xfId="1" applyNumberFormat="1" applyFont="1" applyFill="1" applyBorder="1" applyAlignment="1">
      <alignment horizontal="right" vertical="center"/>
    </xf>
    <xf numFmtId="38" fontId="21" fillId="0" borderId="0" xfId="1" applyFont="1" applyBorder="1" applyAlignment="1">
      <alignment horizontal="left" vertical="center"/>
    </xf>
    <xf numFmtId="0" fontId="26" fillId="0" borderId="75" xfId="1" applyNumberFormat="1" applyFont="1" applyFill="1" applyBorder="1" applyAlignment="1">
      <alignment horizontal="left" vertical="center"/>
    </xf>
    <xf numFmtId="0" fontId="26" fillId="0" borderId="77" xfId="1" applyNumberFormat="1" applyFont="1" applyFill="1" applyBorder="1" applyAlignment="1">
      <alignment horizontal="left" vertical="center"/>
    </xf>
    <xf numFmtId="0" fontId="26" fillId="0" borderId="81" xfId="1" applyNumberFormat="1" applyFont="1" applyFill="1" applyBorder="1" applyAlignment="1">
      <alignment horizontal="left" vertical="center"/>
    </xf>
    <xf numFmtId="0" fontId="26" fillId="0" borderId="82" xfId="1" applyNumberFormat="1" applyFont="1" applyFill="1" applyBorder="1" applyAlignment="1">
      <alignment horizontal="left" vertical="center"/>
    </xf>
    <xf numFmtId="0" fontId="26" fillId="0" borderId="86" xfId="1" applyNumberFormat="1" applyFont="1" applyFill="1" applyBorder="1" applyAlignment="1">
      <alignment horizontal="left" vertical="center"/>
    </xf>
    <xf numFmtId="176" fontId="20" fillId="0" borderId="87" xfId="1" applyNumberFormat="1" applyFont="1" applyFill="1" applyBorder="1" applyAlignment="1">
      <alignment horizontal="right" vertical="center"/>
    </xf>
    <xf numFmtId="38" fontId="26" fillId="0" borderId="82" xfId="1" applyFont="1" applyBorder="1">
      <alignment vertical="center"/>
    </xf>
    <xf numFmtId="38" fontId="18" fillId="0" borderId="0" xfId="1" applyFont="1" applyAlignment="1">
      <alignment horizontal="center" vertical="center"/>
    </xf>
    <xf numFmtId="38" fontId="20" fillId="0" borderId="0" xfId="1" applyFont="1">
      <alignment vertical="center"/>
    </xf>
    <xf numFmtId="38" fontId="29" fillId="0" borderId="7" xfId="1" applyFont="1" applyFill="1" applyBorder="1" applyAlignment="1">
      <alignment horizontal="center" vertical="center"/>
    </xf>
    <xf numFmtId="38" fontId="21" fillId="0" borderId="84" xfId="1" applyFont="1" applyFill="1" applyBorder="1">
      <alignment vertical="center"/>
    </xf>
    <xf numFmtId="0" fontId="23" fillId="2" borderId="79" xfId="1" applyNumberFormat="1" applyFont="1" applyFill="1" applyBorder="1" applyAlignment="1">
      <alignment horizontal="left" vertical="center"/>
    </xf>
    <xf numFmtId="0" fontId="23" fillId="2" borderId="88" xfId="1" applyNumberFormat="1" applyFont="1" applyFill="1" applyBorder="1" applyAlignment="1">
      <alignment horizontal="left" vertical="center"/>
    </xf>
    <xf numFmtId="0" fontId="23" fillId="2" borderId="89" xfId="1" applyNumberFormat="1" applyFont="1" applyFill="1" applyBorder="1" applyAlignment="1">
      <alignment horizontal="left" vertical="center"/>
    </xf>
    <xf numFmtId="0" fontId="23" fillId="2" borderId="90" xfId="1" applyNumberFormat="1" applyFont="1" applyFill="1" applyBorder="1" applyAlignment="1">
      <alignment horizontal="left" vertical="center"/>
    </xf>
    <xf numFmtId="38" fontId="19" fillId="2" borderId="8" xfId="1" applyFont="1" applyFill="1" applyBorder="1" applyAlignment="1">
      <alignment horizontal="center" vertical="center"/>
    </xf>
    <xf numFmtId="38" fontId="19" fillId="2" borderId="2" xfId="1" applyFont="1" applyFill="1" applyBorder="1" applyAlignment="1">
      <alignment horizontal="center" vertical="center"/>
    </xf>
    <xf numFmtId="0" fontId="15" fillId="0" borderId="47" xfId="1" applyNumberFormat="1" applyFont="1" applyFill="1" applyBorder="1" applyAlignment="1">
      <alignment horizontal="left" vertical="center"/>
    </xf>
    <xf numFmtId="38" fontId="15" fillId="0" borderId="0" xfId="1" applyFont="1" applyBorder="1" applyAlignment="1">
      <alignment horizontal="center" vertical="center"/>
    </xf>
    <xf numFmtId="176" fontId="20" fillId="0" borderId="0" xfId="1" applyNumberFormat="1" applyFont="1" applyBorder="1">
      <alignment vertical="center"/>
    </xf>
    <xf numFmtId="176" fontId="34" fillId="0" borderId="64" xfId="1" applyNumberFormat="1" applyFont="1" applyFill="1" applyBorder="1" applyAlignment="1">
      <alignment horizontal="right" vertical="center"/>
    </xf>
    <xf numFmtId="176" fontId="35" fillId="0" borderId="21" xfId="1" applyNumberFormat="1" applyFont="1" applyFill="1" applyBorder="1" applyAlignment="1">
      <alignment horizontal="right" vertical="center"/>
    </xf>
    <xf numFmtId="176" fontId="19" fillId="0" borderId="64" xfId="1" applyNumberFormat="1" applyFont="1" applyFill="1" applyBorder="1" applyAlignment="1">
      <alignment horizontal="right" vertical="center"/>
    </xf>
    <xf numFmtId="176" fontId="35" fillId="0" borderId="7" xfId="1" applyNumberFormat="1" applyFont="1" applyFill="1" applyBorder="1" applyAlignment="1">
      <alignment horizontal="right" vertical="center"/>
    </xf>
    <xf numFmtId="176" fontId="19" fillId="0" borderId="67" xfId="1" applyNumberFormat="1" applyFont="1" applyBorder="1" applyAlignment="1">
      <alignment horizontal="right" vertical="center"/>
    </xf>
    <xf numFmtId="176" fontId="19" fillId="0" borderId="7" xfId="1" applyNumberFormat="1" applyFont="1" applyBorder="1">
      <alignment vertical="center"/>
    </xf>
    <xf numFmtId="176" fontId="19" fillId="0" borderId="63" xfId="1" applyNumberFormat="1" applyFont="1" applyFill="1" applyBorder="1" applyAlignment="1">
      <alignment horizontal="right" vertical="center"/>
    </xf>
    <xf numFmtId="176" fontId="35" fillId="0" borderId="11" xfId="1" applyNumberFormat="1" applyFont="1" applyFill="1" applyBorder="1" applyAlignment="1">
      <alignment horizontal="right" vertical="center"/>
    </xf>
    <xf numFmtId="0" fontId="23" fillId="2" borderId="77" xfId="1" applyNumberFormat="1" applyFont="1" applyFill="1" applyBorder="1" applyAlignment="1">
      <alignment horizontal="left" vertical="center"/>
    </xf>
    <xf numFmtId="0" fontId="23" fillId="2" borderId="82" xfId="1" applyNumberFormat="1" applyFont="1" applyFill="1" applyBorder="1" applyAlignment="1">
      <alignment horizontal="left" vertical="center"/>
    </xf>
    <xf numFmtId="0" fontId="23" fillId="2" borderId="83" xfId="1" applyNumberFormat="1" applyFont="1" applyFill="1" applyBorder="1" applyAlignment="1">
      <alignment horizontal="left" vertical="center"/>
    </xf>
    <xf numFmtId="0" fontId="23" fillId="2" borderId="12" xfId="1" applyNumberFormat="1" applyFont="1" applyFill="1" applyBorder="1" applyAlignment="1">
      <alignment horizontal="left" vertical="center"/>
    </xf>
    <xf numFmtId="0" fontId="23" fillId="2" borderId="0" xfId="1" applyNumberFormat="1" applyFont="1" applyFill="1" applyBorder="1" applyAlignment="1">
      <alignment horizontal="left" vertical="center"/>
    </xf>
    <xf numFmtId="0" fontId="23" fillId="2" borderId="85" xfId="1" applyNumberFormat="1" applyFont="1" applyFill="1" applyBorder="1" applyAlignment="1">
      <alignment horizontal="left" vertical="center"/>
    </xf>
    <xf numFmtId="38" fontId="23" fillId="2" borderId="82" xfId="1" applyFont="1" applyFill="1" applyBorder="1">
      <alignment vertical="center"/>
    </xf>
    <xf numFmtId="176" fontId="19" fillId="0" borderId="8" xfId="1" applyNumberFormat="1" applyFont="1" applyBorder="1">
      <alignment vertical="center"/>
    </xf>
    <xf numFmtId="176" fontId="19" fillId="0" borderId="88" xfId="1" applyNumberFormat="1" applyFont="1" applyFill="1" applyBorder="1" applyAlignment="1">
      <alignment horizontal="right" vertical="center"/>
    </xf>
    <xf numFmtId="0" fontId="19" fillId="0" borderId="88" xfId="1" applyNumberFormat="1" applyFont="1" applyFill="1" applyBorder="1" applyAlignment="1">
      <alignment horizontal="left" vertical="center"/>
    </xf>
    <xf numFmtId="0" fontId="19" fillId="0" borderId="89" xfId="1" applyNumberFormat="1" applyFont="1" applyFill="1" applyBorder="1" applyAlignment="1">
      <alignment horizontal="left" vertical="center"/>
    </xf>
    <xf numFmtId="0" fontId="19" fillId="0" borderId="90" xfId="1" applyNumberFormat="1" applyFont="1" applyFill="1" applyBorder="1" applyAlignment="1">
      <alignment horizontal="left" vertical="center"/>
    </xf>
    <xf numFmtId="176" fontId="19" fillId="0" borderId="66" xfId="1" applyNumberFormat="1" applyFont="1" applyFill="1" applyBorder="1" applyAlignment="1">
      <alignment horizontal="right" vertical="center"/>
    </xf>
    <xf numFmtId="0" fontId="36" fillId="0" borderId="61" xfId="1" applyNumberFormat="1" applyFont="1" applyFill="1" applyBorder="1" applyAlignment="1">
      <alignment vertical="center"/>
    </xf>
    <xf numFmtId="0" fontId="36" fillId="0" borderId="48" xfId="1" applyNumberFormat="1" applyFont="1" applyFill="1" applyBorder="1" applyAlignment="1">
      <alignment vertical="center"/>
    </xf>
    <xf numFmtId="0" fontId="36" fillId="0" borderId="49" xfId="1" applyNumberFormat="1" applyFont="1" applyFill="1" applyBorder="1" applyAlignment="1">
      <alignment vertical="center"/>
    </xf>
    <xf numFmtId="176" fontId="35" fillId="0" borderId="8" xfId="1" applyNumberFormat="1" applyFont="1" applyFill="1" applyBorder="1" applyAlignment="1">
      <alignment horizontal="right" vertical="center"/>
    </xf>
    <xf numFmtId="176" fontId="23" fillId="0" borderId="70" xfId="1" applyNumberFormat="1" applyFont="1" applyFill="1" applyBorder="1" applyAlignment="1">
      <alignment horizontal="right" vertical="center"/>
    </xf>
    <xf numFmtId="176" fontId="23" fillId="0" borderId="67" xfId="1" applyNumberFormat="1" applyFont="1" applyFill="1" applyBorder="1" applyAlignment="1">
      <alignment horizontal="right" vertical="center"/>
    </xf>
    <xf numFmtId="38" fontId="23" fillId="2" borderId="98" xfId="1" applyFont="1" applyFill="1" applyBorder="1">
      <alignment vertical="center"/>
    </xf>
    <xf numFmtId="176" fontId="26" fillId="0" borderId="0" xfId="1" applyNumberFormat="1" applyFont="1" applyBorder="1">
      <alignment vertical="center"/>
    </xf>
    <xf numFmtId="176" fontId="20" fillId="0" borderId="99" xfId="1" applyNumberFormat="1" applyFont="1" applyBorder="1">
      <alignment vertical="center"/>
    </xf>
    <xf numFmtId="38" fontId="15" fillId="0" borderId="7" xfId="1" applyFont="1" applyBorder="1" applyAlignment="1">
      <alignment horizontal="center" vertical="center"/>
    </xf>
    <xf numFmtId="38" fontId="38" fillId="0" borderId="0" xfId="1" applyFont="1">
      <alignment vertical="center"/>
    </xf>
    <xf numFmtId="38" fontId="22" fillId="0" borderId="102" xfId="1" applyFont="1" applyFill="1" applyBorder="1" applyAlignment="1">
      <alignment horizontal="center" vertical="center"/>
    </xf>
    <xf numFmtId="38" fontId="22" fillId="0" borderId="0" xfId="1" applyFont="1" applyFill="1" applyBorder="1" applyAlignment="1">
      <alignment horizontal="center" vertical="center"/>
    </xf>
    <xf numFmtId="38" fontId="23" fillId="0" borderId="0" xfId="1" applyFont="1" applyFill="1" applyBorder="1">
      <alignment vertical="center"/>
    </xf>
    <xf numFmtId="176" fontId="26" fillId="0" borderId="0" xfId="1" applyNumberFormat="1" applyFont="1" applyBorder="1" applyAlignment="1">
      <alignment horizontal="right" vertical="center"/>
    </xf>
    <xf numFmtId="176" fontId="20" fillId="0" borderId="0" xfId="1" applyNumberFormat="1" applyFont="1" applyBorder="1" applyAlignment="1"/>
    <xf numFmtId="38" fontId="32" fillId="0" borderId="0" xfId="1" applyFont="1" applyFill="1" applyBorder="1" applyAlignment="1">
      <alignment horizontal="left" vertical="center"/>
    </xf>
    <xf numFmtId="38" fontId="23" fillId="0" borderId="7" xfId="1" applyFont="1" applyFill="1" applyBorder="1" applyAlignment="1">
      <alignment vertical="center"/>
    </xf>
    <xf numFmtId="38" fontId="23" fillId="0" borderId="7" xfId="1" applyFont="1" applyFill="1" applyBorder="1">
      <alignment vertical="center"/>
    </xf>
    <xf numFmtId="38" fontId="23" fillId="0" borderId="46" xfId="1" applyFont="1" applyFill="1" applyBorder="1">
      <alignment vertical="center"/>
    </xf>
    <xf numFmtId="38" fontId="22" fillId="0" borderId="16" xfId="1" applyFont="1" applyFill="1" applyBorder="1">
      <alignment vertical="center"/>
    </xf>
    <xf numFmtId="38" fontId="22" fillId="0" borderId="52" xfId="1" applyFont="1" applyFill="1" applyBorder="1">
      <alignment vertical="center"/>
    </xf>
    <xf numFmtId="38" fontId="23" fillId="0" borderId="110" xfId="1" applyFont="1" applyFill="1" applyBorder="1">
      <alignment vertical="center"/>
    </xf>
    <xf numFmtId="38" fontId="23" fillId="0" borderId="110" xfId="1" applyFont="1" applyFill="1" applyBorder="1" applyAlignment="1">
      <alignment vertical="center"/>
    </xf>
    <xf numFmtId="38" fontId="23" fillId="0" borderId="44" xfId="1" applyFont="1" applyFill="1" applyBorder="1" applyAlignment="1">
      <alignment vertical="center"/>
    </xf>
    <xf numFmtId="0" fontId="32" fillId="0" borderId="14" xfId="1" applyNumberFormat="1" applyFont="1" applyFill="1" applyBorder="1" applyAlignment="1">
      <alignment horizontal="center" vertical="center" wrapText="1"/>
    </xf>
    <xf numFmtId="0" fontId="32" fillId="0" borderId="72" xfId="1" applyNumberFormat="1" applyFont="1" applyFill="1" applyBorder="1" applyAlignment="1">
      <alignment horizontal="center" vertical="center" wrapText="1"/>
    </xf>
    <xf numFmtId="0" fontId="32" fillId="0" borderId="93" xfId="1" applyNumberFormat="1" applyFont="1" applyFill="1" applyBorder="1" applyAlignment="1">
      <alignment horizontal="center" vertical="center" wrapText="1"/>
    </xf>
    <xf numFmtId="177" fontId="20" fillId="0" borderId="99" xfId="1" applyNumberFormat="1" applyFont="1" applyFill="1" applyBorder="1">
      <alignment vertical="center"/>
    </xf>
    <xf numFmtId="177" fontId="20" fillId="0" borderId="0" xfId="1" applyNumberFormat="1" applyFont="1" applyFill="1" applyBorder="1">
      <alignment vertical="center"/>
    </xf>
    <xf numFmtId="176" fontId="23" fillId="9" borderId="70" xfId="1" applyNumberFormat="1" applyFont="1" applyFill="1" applyBorder="1" applyAlignment="1">
      <alignment horizontal="right" vertical="center"/>
    </xf>
    <xf numFmtId="176" fontId="23" fillId="9" borderId="69" xfId="1" applyNumberFormat="1" applyFont="1" applyFill="1" applyBorder="1" applyAlignment="1">
      <alignment horizontal="right" vertical="center"/>
    </xf>
    <xf numFmtId="176" fontId="23" fillId="9" borderId="66" xfId="1" applyNumberFormat="1" applyFont="1" applyFill="1" applyBorder="1" applyAlignment="1">
      <alignment horizontal="right" vertical="center"/>
    </xf>
    <xf numFmtId="176" fontId="23" fillId="9" borderId="67" xfId="1" applyNumberFormat="1" applyFont="1" applyFill="1" applyBorder="1" applyAlignment="1">
      <alignment horizontal="right" vertical="center"/>
    </xf>
    <xf numFmtId="176" fontId="23" fillId="0" borderId="87" xfId="1" applyNumberFormat="1" applyFont="1" applyFill="1" applyBorder="1" applyAlignment="1">
      <alignment horizontal="right" vertical="center"/>
    </xf>
    <xf numFmtId="176" fontId="23" fillId="0" borderId="84" xfId="1" applyNumberFormat="1" applyFont="1" applyFill="1" applyBorder="1" applyAlignment="1">
      <alignment horizontal="righ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23" fillId="2" borderId="80"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66"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86" xfId="1" applyNumberFormat="1" applyFont="1" applyFill="1" applyBorder="1" applyAlignment="1">
      <alignment horizontal="left" vertical="center"/>
    </xf>
    <xf numFmtId="176" fontId="23" fillId="9" borderId="88" xfId="1" applyNumberFormat="1" applyFont="1" applyFill="1" applyBorder="1" applyAlignment="1">
      <alignment horizontal="right" vertical="center"/>
    </xf>
    <xf numFmtId="176" fontId="19" fillId="0" borderId="112" xfId="1" applyNumberFormat="1" applyFont="1" applyFill="1" applyBorder="1" applyAlignment="1">
      <alignment horizontal="right" vertical="center"/>
    </xf>
    <xf numFmtId="176" fontId="23" fillId="9" borderId="87" xfId="1" applyNumberFormat="1" applyFont="1" applyFill="1" applyBorder="1" applyAlignment="1">
      <alignment horizontal="right" vertical="center"/>
    </xf>
    <xf numFmtId="176" fontId="19" fillId="0" borderId="111" xfId="1" applyNumberFormat="1" applyFont="1" applyFill="1" applyBorder="1" applyAlignment="1">
      <alignment horizontal="right" vertical="center"/>
    </xf>
    <xf numFmtId="176" fontId="19" fillId="0" borderId="67" xfId="1" applyNumberFormat="1" applyFont="1" applyFill="1" applyBorder="1" applyAlignment="1">
      <alignment horizontal="right" vertical="center"/>
    </xf>
    <xf numFmtId="176" fontId="19" fillId="5" borderId="7" xfId="1" applyNumberFormat="1" applyFont="1" applyFill="1" applyBorder="1" applyAlignment="1">
      <alignment horizontal="right" vertical="center"/>
    </xf>
    <xf numFmtId="176" fontId="19" fillId="5" borderId="8" xfId="1" applyNumberFormat="1" applyFont="1" applyFill="1" applyBorder="1" applyAlignment="1">
      <alignment horizontal="right" vertical="center"/>
    </xf>
    <xf numFmtId="176" fontId="0" fillId="0" borderId="7" xfId="0" applyNumberFormat="1" applyBorder="1" applyAlignment="1">
      <alignment horizontal="right" vertical="center"/>
    </xf>
    <xf numFmtId="176" fontId="23" fillId="0" borderId="66" xfId="1" applyNumberFormat="1" applyFont="1" applyFill="1" applyBorder="1" applyAlignment="1">
      <alignment horizontal="right" vertical="center"/>
    </xf>
    <xf numFmtId="0" fontId="23" fillId="2" borderId="68"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176" fontId="35" fillId="0" borderId="106" xfId="1" applyNumberFormat="1" applyFont="1" applyFill="1" applyBorder="1" applyAlignment="1">
      <alignment horizontal="right" vertical="center"/>
    </xf>
    <xf numFmtId="176" fontId="19" fillId="0" borderId="84" xfId="1" applyNumberFormat="1" applyFont="1" applyFill="1" applyBorder="1" applyAlignment="1">
      <alignment horizontal="right" vertical="center"/>
    </xf>
    <xf numFmtId="176" fontId="23" fillId="9" borderId="67" xfId="1" applyNumberFormat="1" applyFont="1" applyFill="1" applyBorder="1" applyAlignment="1">
      <alignment horizontal="right" vertical="center" wrapText="1"/>
    </xf>
    <xf numFmtId="0" fontId="19" fillId="0" borderId="66"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0" fontId="23" fillId="2" borderId="66"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69"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23" fillId="2" borderId="80" xfId="1" applyNumberFormat="1" applyFont="1" applyFill="1" applyBorder="1" applyAlignment="1">
      <alignment horizontal="left" vertical="center"/>
    </xf>
    <xf numFmtId="176" fontId="19" fillId="0" borderId="87" xfId="1" applyNumberFormat="1" applyFont="1" applyFill="1" applyBorder="1" applyAlignment="1">
      <alignment horizontal="right" vertical="center"/>
    </xf>
    <xf numFmtId="176" fontId="19" fillId="7" borderId="67" xfId="1" applyNumberFormat="1" applyFont="1" applyFill="1" applyBorder="1" applyAlignment="1">
      <alignment horizontal="right" vertical="center"/>
    </xf>
    <xf numFmtId="176" fontId="35" fillId="0" borderId="61" xfId="1" applyNumberFormat="1" applyFont="1" applyFill="1" applyBorder="1" applyAlignment="1">
      <alignment horizontal="right" vertical="center"/>
    </xf>
    <xf numFmtId="38" fontId="15" fillId="0" borderId="113" xfId="1" applyFont="1" applyBorder="1" applyAlignment="1">
      <alignment horizontal="center" vertical="center"/>
    </xf>
    <xf numFmtId="176" fontId="19" fillId="0" borderId="23" xfId="1" applyNumberFormat="1" applyFont="1" applyBorder="1" applyAlignment="1">
      <alignment horizontal="right" vertical="center"/>
    </xf>
    <xf numFmtId="176" fontId="19" fillId="0" borderId="114" xfId="1" applyNumberFormat="1" applyFont="1" applyBorder="1" applyAlignment="1">
      <alignment horizontal="right" vertical="center"/>
    </xf>
    <xf numFmtId="176" fontId="0" fillId="0" borderId="23" xfId="0" applyNumberFormat="1" applyBorder="1" applyAlignment="1">
      <alignment horizontal="right" vertical="center"/>
    </xf>
    <xf numFmtId="38" fontId="18" fillId="0" borderId="0" xfId="1" applyFont="1" applyAlignment="1">
      <alignment horizontal="center" vertical="center"/>
    </xf>
    <xf numFmtId="0" fontId="23" fillId="0" borderId="62" xfId="1" applyNumberFormat="1" applyFont="1" applyFill="1" applyBorder="1" applyAlignment="1">
      <alignment horizontal="left" vertical="center"/>
    </xf>
    <xf numFmtId="0" fontId="23" fillId="0" borderId="54" xfId="1" applyNumberFormat="1" applyFont="1" applyFill="1" applyBorder="1" applyAlignment="1">
      <alignment horizontal="left" vertical="center"/>
    </xf>
    <xf numFmtId="0" fontId="21" fillId="0" borderId="62" xfId="1" applyNumberFormat="1" applyFont="1" applyFill="1" applyBorder="1" applyAlignment="1">
      <alignment horizontal="left" vertical="center"/>
    </xf>
    <xf numFmtId="0" fontId="23" fillId="0" borderId="60" xfId="1" applyNumberFormat="1" applyFont="1" applyFill="1" applyBorder="1" applyAlignment="1">
      <alignment horizontal="left" vertical="center"/>
    </xf>
    <xf numFmtId="0" fontId="25" fillId="0" borderId="62" xfId="1" applyNumberFormat="1" applyFont="1" applyFill="1" applyBorder="1" applyAlignment="1">
      <alignment horizontal="left" vertical="center"/>
    </xf>
    <xf numFmtId="38" fontId="21" fillId="6" borderId="7" xfId="1" applyFont="1" applyFill="1" applyBorder="1" applyAlignment="1">
      <alignment horizontal="center" vertical="center"/>
    </xf>
    <xf numFmtId="38" fontId="21" fillId="6" borderId="3" xfId="1" applyFont="1" applyFill="1" applyBorder="1">
      <alignment vertical="center"/>
    </xf>
    <xf numFmtId="38" fontId="21" fillId="6" borderId="21" xfId="1" applyFont="1" applyFill="1" applyBorder="1">
      <alignment vertical="center"/>
    </xf>
    <xf numFmtId="38" fontId="21" fillId="0" borderId="125" xfId="1" applyFont="1" applyFill="1" applyBorder="1">
      <alignment vertical="center"/>
    </xf>
    <xf numFmtId="38" fontId="16" fillId="0" borderId="118" xfId="1" applyFont="1" applyBorder="1" applyAlignment="1">
      <alignment horizontal="center" vertical="center"/>
    </xf>
    <xf numFmtId="0" fontId="23" fillId="6" borderId="62" xfId="1" applyNumberFormat="1" applyFont="1" applyFill="1" applyBorder="1" applyAlignment="1">
      <alignment horizontal="left" vertical="center"/>
    </xf>
    <xf numFmtId="0" fontId="23" fillId="6" borderId="54" xfId="1" applyNumberFormat="1" applyFont="1" applyFill="1" applyBorder="1" applyAlignment="1">
      <alignment horizontal="left" vertical="center"/>
    </xf>
    <xf numFmtId="0" fontId="31" fillId="6" borderId="54" xfId="1" applyNumberFormat="1" applyFont="1" applyFill="1" applyBorder="1" applyAlignment="1">
      <alignment horizontal="left" vertical="center"/>
    </xf>
    <xf numFmtId="0" fontId="23" fillId="6" borderId="60" xfId="1" applyNumberFormat="1" applyFont="1" applyFill="1" applyBorder="1" applyAlignment="1">
      <alignment horizontal="left" vertical="center"/>
    </xf>
    <xf numFmtId="0" fontId="21" fillId="6" borderId="62" xfId="1" applyNumberFormat="1" applyFont="1" applyFill="1" applyBorder="1" applyAlignment="1">
      <alignment horizontal="left" vertical="center"/>
    </xf>
    <xf numFmtId="0" fontId="23" fillId="6" borderId="123" xfId="1" applyNumberFormat="1" applyFont="1" applyFill="1" applyBorder="1" applyAlignment="1">
      <alignment horizontal="left" vertical="center"/>
    </xf>
    <xf numFmtId="0" fontId="25" fillId="0" borderId="60" xfId="1" applyNumberFormat="1" applyFont="1" applyFill="1" applyBorder="1" applyAlignment="1">
      <alignment horizontal="left" vertical="center"/>
    </xf>
    <xf numFmtId="38" fontId="16" fillId="0" borderId="127" xfId="1" applyFont="1" applyBorder="1" applyAlignment="1">
      <alignment horizontal="center" vertical="center"/>
    </xf>
    <xf numFmtId="38" fontId="29" fillId="0" borderId="121" xfId="1" applyFont="1" applyFill="1" applyBorder="1" applyAlignment="1">
      <alignment horizontal="center" vertical="center"/>
    </xf>
    <xf numFmtId="38" fontId="21" fillId="6" borderId="84" xfId="1" applyFont="1" applyFill="1" applyBorder="1">
      <alignment vertical="center"/>
    </xf>
    <xf numFmtId="38" fontId="21" fillId="6" borderId="125" xfId="1" applyFont="1" applyFill="1" applyBorder="1">
      <alignment vertical="center"/>
    </xf>
    <xf numFmtId="176" fontId="23" fillId="9" borderId="111" xfId="1" applyNumberFormat="1" applyFont="1" applyFill="1" applyBorder="1" applyAlignment="1">
      <alignment horizontal="right" vertical="center"/>
    </xf>
    <xf numFmtId="176" fontId="19" fillId="10" borderId="7" xfId="1" applyNumberFormat="1" applyFont="1" applyFill="1" applyBorder="1" applyAlignment="1">
      <alignment horizontal="right" vertical="center"/>
    </xf>
    <xf numFmtId="176" fontId="19" fillId="10" borderId="8" xfId="1" applyNumberFormat="1" applyFont="1" applyFill="1" applyBorder="1" applyAlignment="1">
      <alignment horizontal="right" vertical="center"/>
    </xf>
    <xf numFmtId="38" fontId="21" fillId="0" borderId="0" xfId="1" applyFont="1" applyAlignment="1">
      <alignment horizontal="left" vertical="top" wrapText="1"/>
    </xf>
    <xf numFmtId="0" fontId="21" fillId="0" borderId="0" xfId="1" applyNumberFormat="1" applyFont="1" applyFill="1" applyBorder="1" applyAlignment="1">
      <alignment horizontal="center" vertical="center"/>
    </xf>
    <xf numFmtId="0" fontId="21" fillId="0" borderId="4" xfId="1" applyNumberFormat="1" applyFont="1" applyFill="1" applyBorder="1" applyAlignment="1">
      <alignment horizontal="left" vertical="top" wrapText="1"/>
    </xf>
    <xf numFmtId="0" fontId="21" fillId="0" borderId="62" xfId="1" applyNumberFormat="1" applyFont="1" applyFill="1" applyBorder="1" applyAlignment="1">
      <alignment horizontal="left" vertical="top" wrapText="1"/>
    </xf>
    <xf numFmtId="0" fontId="21" fillId="0" borderId="12" xfId="1" applyNumberFormat="1" applyFont="1" applyFill="1" applyBorder="1" applyAlignment="1">
      <alignment horizontal="left" vertical="top" wrapText="1"/>
    </xf>
    <xf numFmtId="0" fontId="21" fillId="0" borderId="60" xfId="1" applyNumberFormat="1" applyFont="1" applyFill="1" applyBorder="1" applyAlignment="1">
      <alignment horizontal="left" vertical="top" wrapText="1"/>
    </xf>
    <xf numFmtId="0" fontId="25" fillId="0" borderId="4" xfId="1" applyNumberFormat="1" applyFont="1" applyFill="1" applyBorder="1" applyAlignment="1">
      <alignment horizontal="left" vertical="center"/>
    </xf>
    <xf numFmtId="0" fontId="25" fillId="0" borderId="32" xfId="1" applyNumberFormat="1" applyFont="1" applyFill="1" applyBorder="1" applyAlignment="1">
      <alignment horizontal="left" vertical="center"/>
    </xf>
    <xf numFmtId="0" fontId="25" fillId="0" borderId="62" xfId="1" applyNumberFormat="1" applyFont="1" applyFill="1" applyBorder="1" applyAlignment="1">
      <alignment horizontal="left" vertical="center"/>
    </xf>
    <xf numFmtId="0" fontId="23" fillId="0" borderId="11" xfId="1" applyNumberFormat="1" applyFont="1" applyFill="1" applyBorder="1" applyAlignment="1">
      <alignment horizontal="left" vertical="center"/>
    </xf>
    <xf numFmtId="0" fontId="23" fillId="0" borderId="1" xfId="1" applyNumberFormat="1" applyFont="1" applyFill="1" applyBorder="1" applyAlignment="1">
      <alignment horizontal="left" vertical="center"/>
    </xf>
    <xf numFmtId="0" fontId="23" fillId="0" borderId="54" xfId="1" applyNumberFormat="1" applyFont="1" applyFill="1" applyBorder="1" applyAlignment="1">
      <alignment horizontal="left" vertical="center"/>
    </xf>
    <xf numFmtId="0" fontId="21" fillId="0" borderId="4" xfId="1" applyNumberFormat="1" applyFont="1" applyFill="1" applyBorder="1" applyAlignment="1">
      <alignment horizontal="left" vertical="center"/>
    </xf>
    <xf numFmtId="0" fontId="21" fillId="0" borderId="32" xfId="1" applyNumberFormat="1" applyFont="1" applyFill="1" applyBorder="1" applyAlignment="1">
      <alignment horizontal="left" vertical="center"/>
    </xf>
    <xf numFmtId="0" fontId="21" fillId="0" borderId="62" xfId="1" applyNumberFormat="1" applyFont="1" applyFill="1" applyBorder="1" applyAlignment="1">
      <alignment horizontal="left" vertical="center"/>
    </xf>
    <xf numFmtId="0" fontId="21" fillId="0" borderId="11" xfId="1" applyNumberFormat="1" applyFont="1" applyFill="1" applyBorder="1" applyAlignment="1">
      <alignment horizontal="left" vertical="top" wrapText="1"/>
    </xf>
    <xf numFmtId="0" fontId="21" fillId="0" borderId="54" xfId="1" applyNumberFormat="1" applyFont="1" applyFill="1" applyBorder="1" applyAlignment="1">
      <alignment horizontal="left" vertical="top" wrapText="1"/>
    </xf>
    <xf numFmtId="38" fontId="21" fillId="0" borderId="125" xfId="1" applyFont="1" applyBorder="1" applyAlignment="1">
      <alignment horizontal="center" vertical="center" textRotation="255"/>
    </xf>
    <xf numFmtId="38" fontId="21" fillId="0" borderId="120" xfId="1" applyFont="1" applyBorder="1" applyAlignment="1">
      <alignment horizontal="center" vertical="center" textRotation="255"/>
    </xf>
    <xf numFmtId="38" fontId="21" fillId="0" borderId="121" xfId="1" applyFont="1" applyBorder="1" applyAlignment="1">
      <alignment horizontal="center" vertical="center" textRotation="255"/>
    </xf>
    <xf numFmtId="0" fontId="21" fillId="0" borderId="62" xfId="1" applyNumberFormat="1" applyFont="1" applyFill="1" applyBorder="1" applyAlignment="1">
      <alignment horizontal="left" vertical="top"/>
    </xf>
    <xf numFmtId="0" fontId="21" fillId="0" borderId="12" xfId="1" applyNumberFormat="1" applyFont="1" applyFill="1" applyBorder="1" applyAlignment="1">
      <alignment horizontal="left" vertical="top"/>
    </xf>
    <xf numFmtId="0" fontId="21" fillId="0" borderId="60" xfId="1" applyNumberFormat="1" applyFont="1" applyFill="1" applyBorder="1" applyAlignment="1">
      <alignment horizontal="left" vertical="top"/>
    </xf>
    <xf numFmtId="0" fontId="21" fillId="0" borderId="11" xfId="1" applyNumberFormat="1" applyFont="1" applyFill="1" applyBorder="1" applyAlignment="1">
      <alignment horizontal="left" vertical="top"/>
    </xf>
    <xf numFmtId="0" fontId="21" fillId="0" borderId="54" xfId="1" applyNumberFormat="1" applyFont="1" applyFill="1" applyBorder="1" applyAlignment="1">
      <alignment horizontal="left" vertical="top"/>
    </xf>
    <xf numFmtId="0" fontId="23" fillId="0" borderId="4" xfId="1" applyNumberFormat="1" applyFont="1" applyFill="1" applyBorder="1" applyAlignment="1">
      <alignment horizontal="left" vertical="center"/>
    </xf>
    <xf numFmtId="0" fontId="23" fillId="0" borderId="32" xfId="1" applyNumberFormat="1" applyFont="1" applyFill="1" applyBorder="1" applyAlignment="1">
      <alignment horizontal="left" vertical="center"/>
    </xf>
    <xf numFmtId="0" fontId="23" fillId="0" borderId="62" xfId="1" applyNumberFormat="1" applyFont="1" applyFill="1" applyBorder="1" applyAlignment="1">
      <alignment horizontal="left" vertical="center"/>
    </xf>
    <xf numFmtId="0" fontId="31" fillId="0" borderId="11" xfId="1" applyNumberFormat="1" applyFont="1" applyFill="1" applyBorder="1" applyAlignment="1">
      <alignment horizontal="left" vertical="center"/>
    </xf>
    <xf numFmtId="0" fontId="31" fillId="0" borderId="1" xfId="1" applyNumberFormat="1" applyFont="1" applyFill="1" applyBorder="1" applyAlignment="1">
      <alignment horizontal="left" vertical="center"/>
    </xf>
    <xf numFmtId="0" fontId="31" fillId="0" borderId="54" xfId="1" applyNumberFormat="1" applyFont="1" applyFill="1" applyBorder="1" applyAlignment="1">
      <alignment horizontal="left" vertical="center"/>
    </xf>
    <xf numFmtId="38" fontId="18" fillId="0" borderId="0" xfId="1" applyFont="1" applyAlignment="1">
      <alignment horizontal="center" vertical="center"/>
    </xf>
    <xf numFmtId="38" fontId="28" fillId="0" borderId="1" xfId="1" applyFont="1" applyBorder="1" applyAlignment="1">
      <alignment horizontal="center" vertical="center"/>
    </xf>
    <xf numFmtId="38" fontId="27" fillId="8" borderId="12" xfId="1" applyFont="1" applyFill="1" applyBorder="1" applyAlignment="1">
      <alignment horizontal="center" vertical="center"/>
    </xf>
    <xf numFmtId="38" fontId="27" fillId="8" borderId="0" xfId="1" applyFont="1" applyFill="1" applyBorder="1" applyAlignment="1">
      <alignment horizontal="center" vertical="center"/>
    </xf>
    <xf numFmtId="38" fontId="21" fillId="0" borderId="119" xfId="1" applyFont="1" applyFill="1" applyBorder="1" applyAlignment="1">
      <alignment horizontal="center" vertical="center" textRotation="255"/>
    </xf>
    <xf numFmtId="38" fontId="21" fillId="0" borderId="120" xfId="1" applyFont="1" applyFill="1" applyBorder="1" applyAlignment="1">
      <alignment horizontal="center" vertical="center" textRotation="255"/>
    </xf>
    <xf numFmtId="0" fontId="21" fillId="0" borderId="8" xfId="1" applyNumberFormat="1" applyFont="1" applyFill="1" applyBorder="1" applyAlignment="1">
      <alignment horizontal="center" vertical="center"/>
    </xf>
    <xf numFmtId="0" fontId="21" fillId="0" borderId="6" xfId="1" applyNumberFormat="1" applyFont="1" applyFill="1" applyBorder="1" applyAlignment="1">
      <alignment horizontal="center" vertical="center"/>
    </xf>
    <xf numFmtId="0" fontId="21" fillId="0" borderId="2" xfId="1" applyNumberFormat="1" applyFont="1" applyFill="1" applyBorder="1" applyAlignment="1">
      <alignment horizontal="center" vertical="center"/>
    </xf>
    <xf numFmtId="0" fontId="17" fillId="0" borderId="8" xfId="1" applyNumberFormat="1" applyFont="1" applyBorder="1" applyAlignment="1">
      <alignment horizontal="center" vertical="center"/>
    </xf>
    <xf numFmtId="0" fontId="17" fillId="0" borderId="2" xfId="1" applyNumberFormat="1" applyFont="1" applyBorder="1" applyAlignment="1">
      <alignment horizontal="center" vertical="center"/>
    </xf>
    <xf numFmtId="0" fontId="17" fillId="0" borderId="6" xfId="1" applyNumberFormat="1" applyFont="1" applyBorder="1" applyAlignment="1">
      <alignment horizontal="center" vertical="center"/>
    </xf>
    <xf numFmtId="0" fontId="19" fillId="0" borderId="8" xfId="1" applyNumberFormat="1" applyFont="1" applyBorder="1" applyAlignment="1">
      <alignment vertical="center"/>
    </xf>
    <xf numFmtId="0" fontId="19" fillId="0" borderId="2" xfId="1" applyNumberFormat="1" applyFont="1" applyBorder="1" applyAlignment="1">
      <alignment vertical="center"/>
    </xf>
    <xf numFmtId="0" fontId="19" fillId="0" borderId="6" xfId="1" applyNumberFormat="1" applyFont="1" applyBorder="1" applyAlignment="1">
      <alignment vertical="center"/>
    </xf>
    <xf numFmtId="0" fontId="21" fillId="0" borderId="4" xfId="1" applyNumberFormat="1" applyFont="1" applyFill="1" applyBorder="1" applyAlignment="1">
      <alignment horizontal="left" vertical="top"/>
    </xf>
    <xf numFmtId="0" fontId="21" fillId="0" borderId="122" xfId="1" applyNumberFormat="1" applyFont="1" applyFill="1" applyBorder="1" applyAlignment="1">
      <alignment horizontal="left" vertical="top"/>
    </xf>
    <xf numFmtId="0" fontId="21" fillId="0" borderId="123" xfId="1" applyNumberFormat="1" applyFont="1" applyFill="1" applyBorder="1" applyAlignment="1">
      <alignment horizontal="left" vertical="top"/>
    </xf>
    <xf numFmtId="0" fontId="21" fillId="0" borderId="126" xfId="1" applyNumberFormat="1" applyFont="1" applyFill="1" applyBorder="1" applyAlignment="1">
      <alignment horizontal="center" vertical="center"/>
    </xf>
    <xf numFmtId="0" fontId="21" fillId="0" borderId="128" xfId="1" applyNumberFormat="1" applyFont="1" applyFill="1" applyBorder="1" applyAlignment="1">
      <alignment horizontal="center" vertical="center"/>
    </xf>
    <xf numFmtId="0" fontId="21" fillId="0" borderId="129" xfId="1" applyNumberFormat="1" applyFont="1" applyFill="1" applyBorder="1" applyAlignment="1">
      <alignment horizontal="center" vertical="center"/>
    </xf>
    <xf numFmtId="0" fontId="23" fillId="0" borderId="122" xfId="1" applyNumberFormat="1" applyFont="1" applyFill="1" applyBorder="1" applyAlignment="1">
      <alignment horizontal="left" vertical="center"/>
    </xf>
    <xf numFmtId="0" fontId="23" fillId="0" borderId="124" xfId="1" applyNumberFormat="1" applyFont="1" applyFill="1" applyBorder="1" applyAlignment="1">
      <alignment horizontal="left" vertical="center"/>
    </xf>
    <xf numFmtId="0" fontId="23" fillId="0" borderId="123" xfId="1" applyNumberFormat="1" applyFont="1" applyFill="1" applyBorder="1" applyAlignment="1">
      <alignment horizontal="left" vertical="center"/>
    </xf>
    <xf numFmtId="0" fontId="25" fillId="0" borderId="12" xfId="1" applyNumberFormat="1" applyFont="1" applyFill="1" applyBorder="1" applyAlignment="1">
      <alignment horizontal="left" vertical="center"/>
    </xf>
    <xf numFmtId="0" fontId="25" fillId="0" borderId="0" xfId="1" applyNumberFormat="1" applyFont="1" applyFill="1" applyBorder="1" applyAlignment="1">
      <alignment horizontal="left" vertical="center"/>
    </xf>
    <xf numFmtId="0" fontId="25" fillId="0" borderId="60" xfId="1" applyNumberFormat="1" applyFont="1" applyFill="1" applyBorder="1" applyAlignment="1">
      <alignment horizontal="left" vertical="center"/>
    </xf>
    <xf numFmtId="38" fontId="27" fillId="8" borderId="8" xfId="1" applyFont="1" applyFill="1" applyBorder="1" applyAlignment="1">
      <alignment horizontal="center" vertical="center"/>
    </xf>
    <xf numFmtId="38" fontId="27" fillId="8" borderId="2" xfId="1" applyFont="1" applyFill="1" applyBorder="1" applyAlignment="1">
      <alignment horizontal="center" vertical="center"/>
    </xf>
    <xf numFmtId="38" fontId="27" fillId="8" borderId="6" xfId="1" applyFont="1" applyFill="1" applyBorder="1" applyAlignment="1">
      <alignment horizontal="center" vertical="center"/>
    </xf>
    <xf numFmtId="0" fontId="19" fillId="0" borderId="7" xfId="1" applyNumberFormat="1" applyFont="1" applyBorder="1" applyAlignment="1">
      <alignment vertical="center"/>
    </xf>
    <xf numFmtId="38" fontId="21" fillId="0" borderId="0" xfId="1" applyFont="1" applyAlignment="1">
      <alignment horizontal="left" vertical="top"/>
    </xf>
    <xf numFmtId="0" fontId="17" fillId="0" borderId="7" xfId="1" applyNumberFormat="1" applyFont="1" applyBorder="1" applyAlignment="1">
      <alignment horizontal="center" vertical="center"/>
    </xf>
    <xf numFmtId="38" fontId="23" fillId="0" borderId="28" xfId="1" applyFont="1" applyFill="1" applyBorder="1" applyAlignment="1">
      <alignment horizontal="center" vertical="center"/>
    </xf>
    <xf numFmtId="38" fontId="23" fillId="0" borderId="104" xfId="1" applyFont="1" applyFill="1" applyBorder="1" applyAlignment="1">
      <alignment horizontal="center" vertical="center"/>
    </xf>
    <xf numFmtId="38" fontId="22" fillId="0" borderId="0" xfId="1" applyFont="1" applyFill="1" applyBorder="1" applyAlignment="1">
      <alignment horizontal="left" vertical="top" wrapText="1"/>
    </xf>
    <xf numFmtId="38" fontId="22" fillId="0" borderId="0" xfId="1" applyFont="1" applyFill="1" applyBorder="1" applyAlignment="1">
      <alignment horizontal="left" vertical="top"/>
    </xf>
    <xf numFmtId="38" fontId="23" fillId="0" borderId="108" xfId="1" applyFont="1" applyFill="1" applyBorder="1" applyAlignment="1">
      <alignment horizontal="center" vertical="center"/>
    </xf>
    <xf numFmtId="38" fontId="23" fillId="0" borderId="109" xfId="1" applyFont="1" applyFill="1" applyBorder="1" applyAlignment="1">
      <alignment horizontal="center" vertical="center"/>
    </xf>
    <xf numFmtId="38" fontId="19" fillId="2" borderId="7" xfId="1" applyFont="1" applyFill="1" applyBorder="1">
      <alignment vertical="center"/>
    </xf>
    <xf numFmtId="38" fontId="30" fillId="2" borderId="7" xfId="1" applyFont="1" applyFill="1" applyBorder="1" applyAlignment="1">
      <alignment horizontal="center" vertical="center"/>
    </xf>
    <xf numFmtId="38" fontId="21" fillId="0" borderId="105" xfId="1" applyFont="1" applyFill="1" applyBorder="1" applyAlignment="1">
      <alignment horizontal="center" vertical="center"/>
    </xf>
    <xf numFmtId="38" fontId="21" fillId="0" borderId="16" xfId="1" applyFont="1" applyFill="1" applyBorder="1" applyAlignment="1">
      <alignment horizontal="center" vertical="center"/>
    </xf>
    <xf numFmtId="38" fontId="21" fillId="0" borderId="106" xfId="1" applyFont="1" applyFill="1" applyBorder="1" applyAlignment="1">
      <alignment horizontal="center" vertical="center" wrapText="1"/>
    </xf>
    <xf numFmtId="38" fontId="21" fillId="0" borderId="7" xfId="1" applyFont="1" applyFill="1" applyBorder="1" applyAlignment="1">
      <alignment horizontal="center" vertical="center"/>
    </xf>
    <xf numFmtId="38" fontId="21" fillId="0" borderId="107" xfId="1" applyFont="1" applyFill="1" applyBorder="1" applyAlignment="1">
      <alignment horizontal="center" vertical="center" wrapText="1"/>
    </xf>
    <xf numFmtId="38" fontId="21" fillId="0" borderId="40" xfId="1" applyFont="1" applyFill="1" applyBorder="1" applyAlignment="1">
      <alignment horizontal="center" vertical="center" wrapText="1"/>
    </xf>
    <xf numFmtId="0" fontId="23" fillId="2" borderId="66"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16" fillId="0" borderId="5" xfId="1" applyNumberFormat="1" applyFont="1" applyFill="1" applyBorder="1" applyAlignment="1">
      <alignment horizontal="center" vertical="center"/>
    </xf>
    <xf numFmtId="0" fontId="16" fillId="0" borderId="43" xfId="1" applyNumberFormat="1" applyFont="1" applyFill="1" applyBorder="1" applyAlignment="1">
      <alignment horizontal="center" vertical="center"/>
    </xf>
    <xf numFmtId="0" fontId="21" fillId="0" borderId="92" xfId="1" applyNumberFormat="1" applyFont="1" applyFill="1" applyBorder="1" applyAlignment="1">
      <alignment horizontal="center" vertical="center" wrapText="1"/>
    </xf>
    <xf numFmtId="0" fontId="21" fillId="0" borderId="73" xfId="1" applyNumberFormat="1" applyFont="1" applyFill="1" applyBorder="1" applyAlignment="1">
      <alignment horizontal="center" vertical="center" wrapText="1"/>
    </xf>
    <xf numFmtId="0" fontId="21" fillId="0" borderId="103" xfId="1" applyNumberFormat="1" applyFont="1" applyFill="1" applyBorder="1" applyAlignment="1">
      <alignment horizontal="center" vertical="center" wrapText="1"/>
    </xf>
    <xf numFmtId="0" fontId="17" fillId="0" borderId="96" xfId="1" applyNumberFormat="1" applyFont="1" applyFill="1" applyBorder="1" applyAlignment="1">
      <alignment horizontal="center" vertical="center"/>
    </xf>
    <xf numFmtId="0" fontId="17" fillId="0" borderId="91" xfId="1" applyNumberFormat="1" applyFont="1" applyFill="1" applyBorder="1" applyAlignment="1">
      <alignment horizontal="center" vertical="center"/>
    </xf>
    <xf numFmtId="0" fontId="17" fillId="0" borderId="95" xfId="1" applyNumberFormat="1" applyFont="1" applyFill="1" applyBorder="1" applyAlignment="1">
      <alignment horizontal="center" vertical="center"/>
    </xf>
    <xf numFmtId="0" fontId="17" fillId="0" borderId="94" xfId="1" applyNumberFormat="1" applyFont="1" applyFill="1" applyBorder="1" applyAlignment="1">
      <alignment horizontal="center" vertical="center"/>
    </xf>
    <xf numFmtId="0" fontId="17" fillId="0" borderId="97" xfId="1" applyNumberFormat="1" applyFont="1" applyFill="1" applyBorder="1" applyAlignment="1">
      <alignment horizontal="center" vertical="center"/>
    </xf>
    <xf numFmtId="0" fontId="23" fillId="2" borderId="69"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23" fillId="2" borderId="80" xfId="1" applyNumberFormat="1" applyFont="1" applyFill="1" applyBorder="1" applyAlignment="1">
      <alignment horizontal="left" vertical="center"/>
    </xf>
    <xf numFmtId="0" fontId="35" fillId="0" borderId="8" xfId="1" applyNumberFormat="1" applyFont="1" applyFill="1" applyBorder="1" applyAlignment="1">
      <alignment horizontal="left" vertical="center"/>
    </xf>
    <xf numFmtId="0" fontId="35" fillId="0" borderId="2" xfId="1" applyNumberFormat="1" applyFont="1" applyFill="1" applyBorder="1" applyAlignment="1">
      <alignment horizontal="left" vertical="center"/>
    </xf>
    <xf numFmtId="0" fontId="35" fillId="0" borderId="74" xfId="1" applyNumberFormat="1" applyFont="1" applyFill="1" applyBorder="1" applyAlignment="1">
      <alignment horizontal="left" vertical="center"/>
    </xf>
    <xf numFmtId="0" fontId="19" fillId="0" borderId="63" xfId="1" applyNumberFormat="1" applyFont="1" applyFill="1" applyBorder="1" applyAlignment="1">
      <alignment horizontal="left" vertical="center"/>
    </xf>
    <xf numFmtId="0" fontId="19" fillId="0" borderId="65" xfId="1" applyNumberFormat="1" applyFont="1" applyFill="1" applyBorder="1" applyAlignment="1">
      <alignment horizontal="left" vertical="center"/>
    </xf>
    <xf numFmtId="0" fontId="19" fillId="0" borderId="76" xfId="1"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38" fontId="19" fillId="2" borderId="2" xfId="1" applyFont="1" applyFill="1" applyBorder="1">
      <alignment vertical="center"/>
    </xf>
    <xf numFmtId="38" fontId="19" fillId="2" borderId="6" xfId="1" applyFont="1" applyFill="1" applyBorder="1">
      <alignment vertical="center"/>
    </xf>
    <xf numFmtId="38" fontId="32" fillId="0" borderId="0" xfId="1" applyFont="1" applyAlignment="1">
      <alignment horizontal="left" vertical="top" wrapText="1"/>
    </xf>
    <xf numFmtId="38" fontId="32" fillId="0" borderId="0" xfId="1" applyFont="1" applyAlignment="1">
      <alignment horizontal="left" vertical="top"/>
    </xf>
    <xf numFmtId="0" fontId="26" fillId="0" borderId="0" xfId="0" applyFont="1" applyAlignment="1">
      <alignment vertical="center"/>
    </xf>
    <xf numFmtId="38" fontId="17" fillId="0" borderId="114" xfId="1" applyFont="1" applyBorder="1">
      <alignment vertical="center"/>
    </xf>
    <xf numFmtId="38" fontId="17" fillId="0" borderId="115" xfId="1" applyFont="1" applyBorder="1">
      <alignment vertical="center"/>
    </xf>
    <xf numFmtId="38" fontId="17" fillId="0" borderId="116" xfId="1" applyFont="1" applyBorder="1">
      <alignment vertical="center"/>
    </xf>
    <xf numFmtId="0" fontId="37" fillId="0" borderId="8" xfId="1" applyNumberFormat="1" applyFont="1" applyFill="1" applyBorder="1" applyAlignment="1">
      <alignment horizontal="left" vertical="center"/>
    </xf>
    <xf numFmtId="0" fontId="37" fillId="0" borderId="2" xfId="1" applyNumberFormat="1" applyFont="1" applyFill="1" applyBorder="1" applyAlignment="1">
      <alignment horizontal="left" vertical="center"/>
    </xf>
    <xf numFmtId="0" fontId="37" fillId="0" borderId="74" xfId="1" applyNumberFormat="1" applyFont="1" applyFill="1" applyBorder="1" applyAlignment="1">
      <alignment horizontal="left" vertical="center"/>
    </xf>
    <xf numFmtId="38" fontId="16" fillId="0" borderId="8" xfId="1" applyFont="1" applyBorder="1" applyAlignment="1">
      <alignment horizontal="left" vertical="center"/>
    </xf>
    <xf numFmtId="38" fontId="16" fillId="0" borderId="2" xfId="1" applyFont="1" applyBorder="1" applyAlignment="1">
      <alignment horizontal="left" vertical="center"/>
    </xf>
    <xf numFmtId="38" fontId="16" fillId="0" borderId="74" xfId="1" applyFont="1" applyBorder="1" applyAlignment="1">
      <alignment horizontal="left" vertical="center"/>
    </xf>
    <xf numFmtId="38" fontId="16" fillId="0" borderId="114" xfId="1" applyFont="1" applyBorder="1" applyAlignment="1">
      <alignment horizontal="left" vertical="center"/>
    </xf>
    <xf numFmtId="38" fontId="16" fillId="0" borderId="115" xfId="1" applyFont="1" applyBorder="1" applyAlignment="1">
      <alignment horizontal="left" vertical="center"/>
    </xf>
    <xf numFmtId="38" fontId="16" fillId="0" borderId="116" xfId="1" applyFont="1" applyBorder="1" applyAlignment="1">
      <alignment horizontal="left" vertical="center"/>
    </xf>
    <xf numFmtId="176" fontId="20" fillId="0" borderId="100" xfId="1" applyNumberFormat="1" applyFont="1" applyBorder="1" applyAlignment="1">
      <alignment horizontal="right" vertical="center"/>
    </xf>
    <xf numFmtId="176" fontId="20" fillId="0" borderId="117" xfId="1" applyNumberFormat="1" applyFont="1" applyBorder="1" applyAlignment="1">
      <alignment horizontal="right" vertical="center"/>
    </xf>
    <xf numFmtId="38" fontId="17" fillId="0" borderId="8" xfId="1" applyFont="1" applyBorder="1">
      <alignment vertical="center"/>
    </xf>
    <xf numFmtId="38" fontId="17" fillId="0" borderId="2" xfId="1" applyFont="1" applyBorder="1">
      <alignment vertical="center"/>
    </xf>
    <xf numFmtId="38" fontId="17" fillId="0" borderId="74" xfId="1" applyFont="1" applyBorder="1">
      <alignment vertical="center"/>
    </xf>
    <xf numFmtId="176" fontId="20" fillId="0" borderId="101" xfId="1" applyNumberFormat="1" applyFont="1" applyBorder="1" applyAlignment="1">
      <alignment horizontal="right" vertical="center"/>
    </xf>
    <xf numFmtId="38" fontId="16" fillId="0" borderId="6" xfId="1" applyFont="1" applyBorder="1" applyAlignment="1">
      <alignment horizontal="left" vertical="center"/>
    </xf>
    <xf numFmtId="38" fontId="4" fillId="0" borderId="0" xfId="1" applyFont="1" applyAlignment="1">
      <alignment horizontal="center" vertical="center"/>
    </xf>
    <xf numFmtId="38" fontId="5" fillId="0" borderId="60" xfId="1" applyFont="1" applyFill="1" applyBorder="1" applyAlignment="1">
      <alignment horizontal="center" vertical="center"/>
    </xf>
    <xf numFmtId="38" fontId="5" fillId="0" borderId="54" xfId="1" applyFont="1" applyFill="1" applyBorder="1" applyAlignment="1">
      <alignment horizontal="center" vertical="center"/>
    </xf>
    <xf numFmtId="38" fontId="5" fillId="6" borderId="47" xfId="1" applyFont="1" applyFill="1" applyBorder="1" applyAlignment="1">
      <alignment horizontal="right" vertical="center"/>
    </xf>
    <xf numFmtId="38" fontId="5" fillId="6" borderId="48" xfId="1" applyFont="1" applyFill="1" applyBorder="1" applyAlignment="1">
      <alignment horizontal="right" vertical="center"/>
    </xf>
    <xf numFmtId="38" fontId="5" fillId="4" borderId="8" xfId="1" applyFont="1" applyFill="1" applyBorder="1" applyAlignment="1">
      <alignment horizontal="center" vertical="center"/>
    </xf>
    <xf numFmtId="38" fontId="5" fillId="4" borderId="2" xfId="1" applyFont="1" applyFill="1" applyBorder="1" applyAlignment="1">
      <alignment horizontal="center" vertical="center"/>
    </xf>
    <xf numFmtId="38" fontId="5" fillId="4" borderId="6"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6" xfId="1" applyFont="1" applyFill="1" applyBorder="1" applyAlignment="1">
      <alignment horizontal="center" vertical="center"/>
    </xf>
    <xf numFmtId="38" fontId="5" fillId="0" borderId="5" xfId="1" applyFont="1" applyFill="1" applyBorder="1" applyAlignment="1">
      <alignment horizontal="center" vertical="center" wrapText="1"/>
    </xf>
    <xf numFmtId="38" fontId="5" fillId="0" borderId="22" xfId="1" applyFont="1" applyFill="1" applyBorder="1" applyAlignment="1">
      <alignment horizontal="center" vertical="center"/>
    </xf>
    <xf numFmtId="38" fontId="5" fillId="0" borderId="29" xfId="1" applyFont="1" applyFill="1" applyBorder="1" applyAlignment="1">
      <alignment horizontal="center" vertical="center"/>
    </xf>
    <xf numFmtId="38" fontId="5" fillId="0" borderId="32" xfId="1" applyFont="1" applyFill="1" applyBorder="1" applyAlignment="1">
      <alignment horizontal="center" vertical="center" wrapText="1"/>
    </xf>
    <xf numFmtId="38" fontId="5" fillId="0" borderId="0" xfId="1" applyFont="1" applyFill="1" applyBorder="1" applyAlignment="1">
      <alignment horizontal="center" vertical="center"/>
    </xf>
    <xf numFmtId="38" fontId="5" fillId="0" borderId="1" xfId="1" applyFont="1" applyFill="1" applyBorder="1" applyAlignment="1">
      <alignment horizontal="center" vertical="center"/>
    </xf>
  </cellXfs>
  <cellStyles count="2">
    <cellStyle name="桁区切り" xfId="1" builtinId="6"/>
    <cellStyle name="標準" xfId="0" builtinId="0"/>
  </cellStyles>
  <dxfs count="2">
    <dxf>
      <font>
        <strike val="0"/>
        <color rgb="FFFF0000"/>
      </font>
      <fill>
        <patternFill>
          <bgColor rgb="FFFFFF00"/>
        </patternFill>
      </fill>
    </dxf>
    <dxf>
      <font>
        <strike val="0"/>
        <color rgb="FFFF0000"/>
      </font>
      <fill>
        <patternFill>
          <bgColor rgb="FFFFFF00"/>
        </patternFill>
      </fill>
    </dxf>
  </dxfs>
  <tableStyles count="0" defaultTableStyle="TableStyleMedium2" defaultPivotStyle="PivotStyleLight16"/>
  <colors>
    <mruColors>
      <color rgb="FFDAEE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showGridLines="0" view="pageBreakPreview" topLeftCell="A4" zoomScaleNormal="100" zoomScaleSheetLayoutView="100" workbookViewId="0">
      <selection activeCell="N21" sqref="N21"/>
    </sheetView>
  </sheetViews>
  <sheetFormatPr defaultColWidth="9" defaultRowHeight="13.2"/>
  <cols>
    <col min="1" max="1" width="4.33203125" style="161" customWidth="1"/>
    <col min="2" max="3" width="6.77734375" style="161" customWidth="1"/>
    <col min="4" max="6" width="5.77734375" style="161" customWidth="1"/>
    <col min="7" max="9" width="5" style="161" customWidth="1"/>
    <col min="10" max="10" width="5" style="166" customWidth="1"/>
    <col min="11" max="18" width="5" style="161" customWidth="1"/>
    <col min="19" max="16384" width="9" style="161"/>
  </cols>
  <sheetData>
    <row r="1" spans="1:18" ht="25.5" customHeight="1">
      <c r="A1" s="160" t="s">
        <v>74</v>
      </c>
      <c r="B1" s="193"/>
      <c r="C1" s="193" t="s">
        <v>96</v>
      </c>
      <c r="F1" s="162"/>
      <c r="G1" s="162"/>
      <c r="H1" s="162"/>
      <c r="I1" s="162"/>
      <c r="J1" s="163"/>
    </row>
    <row r="2" spans="1:18" ht="9.9" customHeight="1">
      <c r="F2" s="162"/>
      <c r="G2" s="162"/>
      <c r="H2" s="162"/>
      <c r="I2" s="162"/>
      <c r="J2" s="163"/>
    </row>
    <row r="3" spans="1:18" ht="25.5" customHeight="1">
      <c r="A3" s="361" t="s">
        <v>99</v>
      </c>
      <c r="B3" s="361"/>
      <c r="C3" s="361"/>
      <c r="D3" s="361"/>
      <c r="E3" s="361"/>
      <c r="F3" s="361"/>
      <c r="G3" s="361"/>
      <c r="H3" s="361"/>
      <c r="I3" s="361"/>
      <c r="J3" s="361"/>
      <c r="K3" s="361"/>
      <c r="L3" s="361"/>
      <c r="M3" s="361"/>
      <c r="N3" s="361"/>
      <c r="O3" s="361"/>
      <c r="P3" s="361"/>
      <c r="Q3" s="361"/>
      <c r="R3" s="361"/>
    </row>
    <row r="4" spans="1:18" ht="25.5" customHeight="1">
      <c r="A4" s="363" t="s">
        <v>97</v>
      </c>
      <c r="B4" s="364"/>
      <c r="C4" s="364"/>
      <c r="D4" s="364"/>
      <c r="E4" s="192"/>
      <c r="F4" s="192"/>
      <c r="G4" s="305"/>
      <c r="H4" s="305"/>
      <c r="I4" s="305"/>
      <c r="J4" s="192"/>
      <c r="K4" s="192"/>
      <c r="L4" s="192"/>
      <c r="M4" s="192"/>
      <c r="N4" s="192"/>
      <c r="O4" s="192"/>
      <c r="P4" s="192"/>
      <c r="Q4" s="192"/>
      <c r="R4" s="192"/>
    </row>
    <row r="5" spans="1:18" ht="9.9" customHeight="1">
      <c r="A5" s="362"/>
      <c r="B5" s="362"/>
      <c r="C5" s="362"/>
      <c r="D5" s="192"/>
      <c r="E5" s="192"/>
      <c r="F5" s="192"/>
      <c r="G5" s="305"/>
      <c r="H5" s="305"/>
      <c r="I5" s="305"/>
      <c r="J5" s="192"/>
      <c r="K5" s="192"/>
      <c r="L5" s="192"/>
      <c r="M5" s="192"/>
      <c r="N5" s="192"/>
      <c r="O5" s="192"/>
      <c r="P5" s="192"/>
      <c r="Q5" s="192"/>
      <c r="R5" s="192"/>
    </row>
    <row r="6" spans="1:18" ht="35.1" customHeight="1">
      <c r="A6" s="370" t="s">
        <v>103</v>
      </c>
      <c r="B6" s="371"/>
      <c r="C6" s="371"/>
      <c r="D6" s="371"/>
      <c r="E6" s="372"/>
      <c r="F6" s="373"/>
      <c r="G6" s="374"/>
      <c r="H6" s="374"/>
      <c r="I6" s="374"/>
      <c r="J6" s="374"/>
      <c r="K6" s="374"/>
      <c r="L6" s="374"/>
      <c r="M6" s="374"/>
      <c r="N6" s="374"/>
      <c r="O6" s="374"/>
      <c r="P6" s="374"/>
      <c r="Q6" s="374"/>
      <c r="R6" s="375"/>
    </row>
    <row r="7" spans="1:18" ht="9.9" customHeight="1">
      <c r="A7" s="168"/>
      <c r="B7" s="169"/>
      <c r="C7" s="169"/>
      <c r="D7" s="169"/>
      <c r="F7" s="162"/>
      <c r="G7" s="162"/>
      <c r="H7" s="162"/>
      <c r="I7" s="162"/>
      <c r="J7" s="163"/>
    </row>
    <row r="8" spans="1:18" ht="25.5" customHeight="1">
      <c r="A8" s="175" t="s">
        <v>104</v>
      </c>
      <c r="B8" s="170"/>
      <c r="C8" s="170"/>
      <c r="D8" s="170"/>
      <c r="F8" s="162"/>
      <c r="G8" s="162"/>
      <c r="H8" s="162"/>
      <c r="I8" s="162"/>
      <c r="J8" s="163"/>
    </row>
    <row r="9" spans="1:18" s="164" customFormat="1" ht="19.95" customHeight="1">
      <c r="A9" s="315"/>
      <c r="B9" s="367" t="s">
        <v>86</v>
      </c>
      <c r="C9" s="368"/>
      <c r="D9" s="367" t="s">
        <v>87</v>
      </c>
      <c r="E9" s="369"/>
      <c r="F9" s="368"/>
      <c r="G9" s="194" t="s">
        <v>195</v>
      </c>
      <c r="H9" s="194" t="s">
        <v>196</v>
      </c>
      <c r="I9" s="194" t="s">
        <v>79</v>
      </c>
      <c r="J9" s="194" t="s">
        <v>80</v>
      </c>
      <c r="K9" s="194" t="s">
        <v>81</v>
      </c>
      <c r="L9" s="194" t="s">
        <v>82</v>
      </c>
      <c r="M9" s="194" t="s">
        <v>83</v>
      </c>
      <c r="N9" s="194" t="s">
        <v>84</v>
      </c>
      <c r="O9" s="194" t="s">
        <v>85</v>
      </c>
      <c r="P9" s="194" t="s">
        <v>78</v>
      </c>
      <c r="Q9" s="194" t="s">
        <v>77</v>
      </c>
      <c r="R9" s="194" t="s">
        <v>76</v>
      </c>
    </row>
    <row r="10" spans="1:18" s="164" customFormat="1" ht="18" customHeight="1" thickBot="1">
      <c r="A10" s="365" t="s">
        <v>190</v>
      </c>
      <c r="B10" s="332" t="s">
        <v>100</v>
      </c>
      <c r="C10" s="350"/>
      <c r="D10" s="355"/>
      <c r="E10" s="356"/>
      <c r="F10" s="357"/>
      <c r="G10" s="316"/>
      <c r="H10" s="316"/>
      <c r="I10" s="316"/>
      <c r="J10" s="178"/>
      <c r="K10" s="178"/>
      <c r="L10" s="178"/>
      <c r="M10" s="178"/>
      <c r="N10" s="178"/>
      <c r="O10" s="178"/>
      <c r="P10" s="178"/>
      <c r="Q10" s="178"/>
      <c r="R10" s="312"/>
    </row>
    <row r="11" spans="1:18" s="164" customFormat="1" ht="18" customHeight="1" thickTop="1" thickBot="1">
      <c r="A11" s="366"/>
      <c r="B11" s="351"/>
      <c r="C11" s="352"/>
      <c r="D11" s="339"/>
      <c r="E11" s="340"/>
      <c r="F11" s="341"/>
      <c r="G11" s="317"/>
      <c r="H11" s="317"/>
      <c r="I11" s="317"/>
      <c r="J11" s="179"/>
      <c r="K11" s="179"/>
      <c r="L11" s="179"/>
      <c r="M11" s="179"/>
      <c r="N11" s="179"/>
      <c r="O11" s="179"/>
      <c r="P11" s="179"/>
      <c r="Q11" s="179"/>
      <c r="R11" s="313"/>
    </row>
    <row r="12" spans="1:18" s="164" customFormat="1" ht="18" customHeight="1" thickTop="1" thickBot="1">
      <c r="A12" s="366"/>
      <c r="B12" s="351"/>
      <c r="C12" s="352"/>
      <c r="D12" s="355"/>
      <c r="E12" s="356"/>
      <c r="F12" s="357"/>
      <c r="G12" s="316"/>
      <c r="H12" s="316"/>
      <c r="I12" s="316"/>
      <c r="J12" s="178"/>
      <c r="K12" s="178"/>
      <c r="L12" s="178"/>
      <c r="M12" s="178"/>
      <c r="N12" s="178"/>
      <c r="O12" s="178"/>
      <c r="P12" s="178"/>
      <c r="Q12" s="178"/>
      <c r="R12" s="312"/>
    </row>
    <row r="13" spans="1:18" s="164" customFormat="1" ht="18" customHeight="1" thickTop="1" thickBot="1">
      <c r="A13" s="366"/>
      <c r="B13" s="351"/>
      <c r="C13" s="352"/>
      <c r="D13" s="358"/>
      <c r="E13" s="359"/>
      <c r="F13" s="360"/>
      <c r="G13" s="318"/>
      <c r="H13" s="318"/>
      <c r="I13" s="318"/>
      <c r="J13" s="179"/>
      <c r="K13" s="179"/>
      <c r="L13" s="179"/>
      <c r="M13" s="179"/>
      <c r="N13" s="179"/>
      <c r="O13" s="179"/>
      <c r="P13" s="179"/>
      <c r="Q13" s="179"/>
      <c r="R13" s="313"/>
    </row>
    <row r="14" spans="1:18" s="164" customFormat="1" ht="18" customHeight="1" thickTop="1" thickBot="1">
      <c r="A14" s="366"/>
      <c r="B14" s="351"/>
      <c r="C14" s="352"/>
      <c r="D14" s="355"/>
      <c r="E14" s="356"/>
      <c r="F14" s="357"/>
      <c r="G14" s="316"/>
      <c r="H14" s="316"/>
      <c r="I14" s="316"/>
      <c r="J14" s="178"/>
      <c r="K14" s="178"/>
      <c r="L14" s="178"/>
      <c r="M14" s="178"/>
      <c r="N14" s="178"/>
      <c r="O14" s="178"/>
      <c r="P14" s="178"/>
      <c r="Q14" s="178"/>
      <c r="R14" s="312"/>
    </row>
    <row r="15" spans="1:18" s="164" customFormat="1" ht="18" customHeight="1" thickTop="1" thickBot="1">
      <c r="A15" s="366"/>
      <c r="B15" s="353"/>
      <c r="C15" s="354"/>
      <c r="D15" s="339"/>
      <c r="E15" s="340"/>
      <c r="F15" s="341"/>
      <c r="G15" s="317"/>
      <c r="H15" s="317"/>
      <c r="I15" s="317"/>
      <c r="J15" s="179"/>
      <c r="K15" s="179"/>
      <c r="L15" s="179"/>
      <c r="M15" s="179"/>
      <c r="N15" s="179"/>
      <c r="O15" s="179"/>
      <c r="P15" s="179"/>
      <c r="Q15" s="179"/>
      <c r="R15" s="313"/>
    </row>
    <row r="16" spans="1:18" s="164" customFormat="1" ht="18" customHeight="1" thickTop="1" thickBot="1">
      <c r="A16" s="366"/>
      <c r="B16" s="332" t="s">
        <v>101</v>
      </c>
      <c r="C16" s="350"/>
      <c r="D16" s="355"/>
      <c r="E16" s="356"/>
      <c r="F16" s="357"/>
      <c r="G16" s="316"/>
      <c r="H16" s="316"/>
      <c r="I16" s="316"/>
      <c r="J16" s="178"/>
      <c r="K16" s="178"/>
      <c r="L16" s="178"/>
      <c r="M16" s="178"/>
      <c r="N16" s="178"/>
      <c r="O16" s="178"/>
      <c r="P16" s="178"/>
      <c r="Q16" s="178"/>
      <c r="R16" s="312"/>
    </row>
    <row r="17" spans="1:18" s="164" customFormat="1" ht="18" customHeight="1" thickTop="1" thickBot="1">
      <c r="A17" s="366"/>
      <c r="B17" s="351"/>
      <c r="C17" s="352"/>
      <c r="D17" s="358"/>
      <c r="E17" s="359"/>
      <c r="F17" s="360"/>
      <c r="G17" s="318"/>
      <c r="H17" s="318"/>
      <c r="I17" s="318"/>
      <c r="J17" s="179"/>
      <c r="K17" s="179"/>
      <c r="L17" s="179"/>
      <c r="M17" s="179"/>
      <c r="N17" s="179"/>
      <c r="O17" s="179"/>
      <c r="P17" s="179"/>
      <c r="Q17" s="179"/>
      <c r="R17" s="313"/>
    </row>
    <row r="18" spans="1:18" s="164" customFormat="1" ht="18" customHeight="1" thickTop="1" thickBot="1">
      <c r="A18" s="366"/>
      <c r="B18" s="351"/>
      <c r="C18" s="352"/>
      <c r="D18" s="355"/>
      <c r="E18" s="356"/>
      <c r="F18" s="357"/>
      <c r="G18" s="319"/>
      <c r="H18" s="319"/>
      <c r="I18" s="319"/>
      <c r="J18" s="195"/>
      <c r="K18" s="195"/>
      <c r="L18" s="195"/>
      <c r="M18" s="195"/>
      <c r="N18" s="195"/>
      <c r="O18" s="195"/>
      <c r="P18" s="195"/>
      <c r="Q18" s="195"/>
      <c r="R18" s="325"/>
    </row>
    <row r="19" spans="1:18" s="164" customFormat="1" ht="18" customHeight="1" thickTop="1" thickBot="1">
      <c r="A19" s="366"/>
      <c r="B19" s="351"/>
      <c r="C19" s="352"/>
      <c r="D19" s="358"/>
      <c r="E19" s="359"/>
      <c r="F19" s="360"/>
      <c r="G19" s="319"/>
      <c r="H19" s="319"/>
      <c r="I19" s="319"/>
      <c r="J19" s="195"/>
      <c r="K19" s="195"/>
      <c r="L19" s="195"/>
      <c r="M19" s="195"/>
      <c r="N19" s="195"/>
      <c r="O19" s="195"/>
      <c r="P19" s="195"/>
      <c r="Q19" s="195"/>
      <c r="R19" s="325"/>
    </row>
    <row r="20" spans="1:18" ht="18" customHeight="1" thickTop="1" thickBot="1">
      <c r="A20" s="366"/>
      <c r="B20" s="351"/>
      <c r="C20" s="352"/>
      <c r="D20" s="342"/>
      <c r="E20" s="343"/>
      <c r="F20" s="344"/>
      <c r="G20" s="320"/>
      <c r="H20" s="320"/>
      <c r="I20" s="320"/>
      <c r="J20" s="178"/>
      <c r="K20" s="178"/>
      <c r="L20" s="178"/>
      <c r="M20" s="178"/>
      <c r="N20" s="178"/>
      <c r="O20" s="178"/>
      <c r="P20" s="178"/>
      <c r="Q20" s="178"/>
      <c r="R20" s="312"/>
    </row>
    <row r="21" spans="1:18" ht="18" customHeight="1" thickTop="1" thickBot="1">
      <c r="A21" s="366"/>
      <c r="B21" s="353"/>
      <c r="C21" s="354"/>
      <c r="D21" s="339"/>
      <c r="E21" s="340"/>
      <c r="F21" s="341"/>
      <c r="G21" s="317"/>
      <c r="H21" s="317"/>
      <c r="I21" s="317"/>
      <c r="J21" s="179"/>
      <c r="K21" s="179"/>
      <c r="L21" s="179"/>
      <c r="M21" s="179"/>
      <c r="N21" s="179"/>
      <c r="O21" s="179"/>
      <c r="P21" s="179"/>
      <c r="Q21" s="179"/>
      <c r="R21" s="313"/>
    </row>
    <row r="22" spans="1:18" ht="18" customHeight="1" thickTop="1" thickBot="1">
      <c r="A22" s="366"/>
      <c r="B22" s="376" t="s">
        <v>88</v>
      </c>
      <c r="C22" s="350"/>
      <c r="D22" s="342"/>
      <c r="E22" s="343"/>
      <c r="F22" s="344"/>
      <c r="G22" s="320"/>
      <c r="H22" s="320"/>
      <c r="I22" s="320"/>
      <c r="J22" s="178"/>
      <c r="K22" s="178"/>
      <c r="L22" s="178"/>
      <c r="M22" s="178"/>
      <c r="N22" s="178"/>
      <c r="O22" s="178"/>
      <c r="P22" s="178"/>
      <c r="Q22" s="178"/>
      <c r="R22" s="312"/>
    </row>
    <row r="23" spans="1:18" ht="18" customHeight="1" thickTop="1" thickBot="1">
      <c r="A23" s="366"/>
      <c r="B23" s="351"/>
      <c r="C23" s="352"/>
      <c r="D23" s="339"/>
      <c r="E23" s="340"/>
      <c r="F23" s="341"/>
      <c r="G23" s="317"/>
      <c r="H23" s="317"/>
      <c r="I23" s="317"/>
      <c r="J23" s="179"/>
      <c r="K23" s="179"/>
      <c r="L23" s="179"/>
      <c r="M23" s="179"/>
      <c r="N23" s="179"/>
      <c r="O23" s="179"/>
      <c r="P23" s="179"/>
      <c r="Q23" s="179"/>
      <c r="R23" s="313"/>
    </row>
    <row r="24" spans="1:18" ht="18" customHeight="1" thickTop="1" thickBot="1">
      <c r="A24" s="366"/>
      <c r="B24" s="351"/>
      <c r="C24" s="352"/>
      <c r="D24" s="342"/>
      <c r="E24" s="343"/>
      <c r="F24" s="344"/>
      <c r="G24" s="319"/>
      <c r="H24" s="319"/>
      <c r="I24" s="319"/>
      <c r="J24" s="195"/>
      <c r="K24" s="195"/>
      <c r="L24" s="195"/>
      <c r="M24" s="195"/>
      <c r="N24" s="195"/>
      <c r="O24" s="195"/>
      <c r="P24" s="195"/>
      <c r="Q24" s="195"/>
      <c r="R24" s="325"/>
    </row>
    <row r="25" spans="1:18" ht="18" customHeight="1" thickTop="1" thickBot="1">
      <c r="A25" s="366"/>
      <c r="B25" s="351"/>
      <c r="C25" s="352"/>
      <c r="D25" s="339"/>
      <c r="E25" s="340"/>
      <c r="F25" s="341"/>
      <c r="G25" s="319"/>
      <c r="H25" s="319"/>
      <c r="I25" s="319"/>
      <c r="J25" s="195"/>
      <c r="K25" s="195"/>
      <c r="L25" s="195"/>
      <c r="M25" s="195"/>
      <c r="N25" s="195"/>
      <c r="O25" s="195"/>
      <c r="P25" s="195"/>
      <c r="Q25" s="195"/>
      <c r="R25" s="325"/>
    </row>
    <row r="26" spans="1:18" ht="18" customHeight="1" thickTop="1" thickBot="1">
      <c r="A26" s="366"/>
      <c r="B26" s="351"/>
      <c r="C26" s="352"/>
      <c r="D26" s="342"/>
      <c r="E26" s="343"/>
      <c r="F26" s="344"/>
      <c r="G26" s="320"/>
      <c r="H26" s="320"/>
      <c r="I26" s="320"/>
      <c r="J26" s="178"/>
      <c r="K26" s="178"/>
      <c r="L26" s="178"/>
      <c r="M26" s="178"/>
      <c r="N26" s="178"/>
      <c r="O26" s="178"/>
      <c r="P26" s="178"/>
      <c r="Q26" s="178"/>
      <c r="R26" s="312"/>
    </row>
    <row r="27" spans="1:18" ht="18" customHeight="1" thickTop="1" thickBot="1">
      <c r="A27" s="366"/>
      <c r="B27" s="377"/>
      <c r="C27" s="378"/>
      <c r="D27" s="382"/>
      <c r="E27" s="383"/>
      <c r="F27" s="384"/>
      <c r="G27" s="321"/>
      <c r="H27" s="321"/>
      <c r="I27" s="321"/>
      <c r="J27" s="314"/>
      <c r="K27" s="314"/>
      <c r="L27" s="314"/>
      <c r="M27" s="314"/>
      <c r="N27" s="314"/>
      <c r="O27" s="314"/>
      <c r="P27" s="314"/>
      <c r="Q27" s="314"/>
      <c r="R27" s="326"/>
    </row>
    <row r="28" spans="1:18" s="164" customFormat="1" ht="19.95" customHeight="1" thickTop="1">
      <c r="A28" s="323"/>
      <c r="B28" s="379" t="s">
        <v>86</v>
      </c>
      <c r="C28" s="380"/>
      <c r="D28" s="379" t="s">
        <v>87</v>
      </c>
      <c r="E28" s="381"/>
      <c r="F28" s="380"/>
      <c r="G28" s="324" t="s">
        <v>195</v>
      </c>
      <c r="H28" s="324" t="s">
        <v>196</v>
      </c>
      <c r="I28" s="324" t="s">
        <v>79</v>
      </c>
      <c r="J28" s="324" t="s">
        <v>80</v>
      </c>
      <c r="K28" s="324" t="s">
        <v>81</v>
      </c>
      <c r="L28" s="324" t="s">
        <v>82</v>
      </c>
      <c r="M28" s="324" t="s">
        <v>83</v>
      </c>
      <c r="N28" s="324" t="s">
        <v>84</v>
      </c>
      <c r="O28" s="324" t="s">
        <v>85</v>
      </c>
      <c r="P28" s="324" t="s">
        <v>78</v>
      </c>
      <c r="Q28" s="324" t="s">
        <v>77</v>
      </c>
      <c r="R28" s="324" t="s">
        <v>76</v>
      </c>
    </row>
    <row r="29" spans="1:18" ht="18" customHeight="1" thickBot="1">
      <c r="A29" s="347" t="s">
        <v>191</v>
      </c>
      <c r="B29" s="334" t="s">
        <v>192</v>
      </c>
      <c r="C29" s="335"/>
      <c r="D29" s="385"/>
      <c r="E29" s="386"/>
      <c r="F29" s="387"/>
      <c r="G29" s="322"/>
      <c r="H29" s="322"/>
      <c r="I29" s="322"/>
      <c r="J29" s="195"/>
      <c r="K29" s="195"/>
      <c r="L29" s="195"/>
      <c r="M29" s="195"/>
      <c r="N29" s="195"/>
      <c r="O29" s="195"/>
      <c r="P29" s="195"/>
      <c r="Q29" s="195"/>
      <c r="R29" s="325"/>
    </row>
    <row r="30" spans="1:18" ht="18" customHeight="1" thickTop="1" thickBot="1">
      <c r="A30" s="348"/>
      <c r="B30" s="334"/>
      <c r="C30" s="335"/>
      <c r="D30" s="339"/>
      <c r="E30" s="340"/>
      <c r="F30" s="341"/>
      <c r="G30" s="307"/>
      <c r="H30" s="307"/>
      <c r="I30" s="307"/>
      <c r="J30" s="179"/>
      <c r="K30" s="179"/>
      <c r="L30" s="179"/>
      <c r="M30" s="179"/>
      <c r="N30" s="179"/>
      <c r="O30" s="179"/>
      <c r="P30" s="179"/>
      <c r="Q30" s="179"/>
      <c r="R30" s="313"/>
    </row>
    <row r="31" spans="1:18" ht="18" customHeight="1" thickTop="1" thickBot="1">
      <c r="A31" s="348"/>
      <c r="B31" s="334"/>
      <c r="C31" s="335"/>
      <c r="D31" s="355"/>
      <c r="E31" s="356"/>
      <c r="F31" s="357"/>
      <c r="G31" s="306"/>
      <c r="H31" s="306"/>
      <c r="I31" s="306"/>
      <c r="J31" s="178"/>
      <c r="K31" s="178"/>
      <c r="L31" s="178"/>
      <c r="M31" s="178"/>
      <c r="N31" s="178"/>
      <c r="O31" s="178"/>
      <c r="P31" s="178"/>
      <c r="Q31" s="178"/>
      <c r="R31" s="312"/>
    </row>
    <row r="32" spans="1:18" ht="18" customHeight="1" thickTop="1" thickBot="1">
      <c r="A32" s="348"/>
      <c r="B32" s="334"/>
      <c r="C32" s="335"/>
      <c r="D32" s="339"/>
      <c r="E32" s="340"/>
      <c r="F32" s="341"/>
      <c r="G32" s="307"/>
      <c r="H32" s="307"/>
      <c r="I32" s="307"/>
      <c r="J32" s="179"/>
      <c r="K32" s="179"/>
      <c r="L32" s="179"/>
      <c r="M32" s="179"/>
      <c r="N32" s="179"/>
      <c r="O32" s="179"/>
      <c r="P32" s="179"/>
      <c r="Q32" s="179"/>
      <c r="R32" s="313"/>
    </row>
    <row r="33" spans="1:18" ht="18" customHeight="1" thickTop="1" thickBot="1">
      <c r="A33" s="348"/>
      <c r="B33" s="334"/>
      <c r="C33" s="335"/>
      <c r="D33" s="342"/>
      <c r="E33" s="343"/>
      <c r="F33" s="344"/>
      <c r="G33" s="308"/>
      <c r="H33" s="308"/>
      <c r="I33" s="308"/>
      <c r="J33" s="178"/>
      <c r="K33" s="178"/>
      <c r="L33" s="178"/>
      <c r="M33" s="178"/>
      <c r="N33" s="178"/>
      <c r="O33" s="178"/>
      <c r="P33" s="178"/>
      <c r="Q33" s="178"/>
      <c r="R33" s="312"/>
    </row>
    <row r="34" spans="1:18" ht="18" customHeight="1" thickTop="1" thickBot="1">
      <c r="A34" s="348"/>
      <c r="B34" s="345"/>
      <c r="C34" s="346"/>
      <c r="D34" s="339"/>
      <c r="E34" s="340"/>
      <c r="F34" s="341"/>
      <c r="G34" s="307"/>
      <c r="H34" s="307"/>
      <c r="I34" s="307"/>
      <c r="J34" s="179"/>
      <c r="K34" s="179"/>
      <c r="L34" s="179"/>
      <c r="M34" s="179"/>
      <c r="N34" s="179"/>
      <c r="O34" s="179"/>
      <c r="P34" s="179"/>
      <c r="Q34" s="179"/>
      <c r="R34" s="313"/>
    </row>
    <row r="35" spans="1:18" ht="18" customHeight="1" thickTop="1" thickBot="1">
      <c r="A35" s="348"/>
      <c r="B35" s="332" t="s">
        <v>193</v>
      </c>
      <c r="C35" s="333"/>
      <c r="D35" s="336"/>
      <c r="E35" s="337"/>
      <c r="F35" s="338"/>
      <c r="G35" s="310"/>
      <c r="H35" s="310"/>
      <c r="I35" s="310"/>
      <c r="J35" s="178"/>
      <c r="K35" s="178"/>
      <c r="L35" s="178"/>
      <c r="M35" s="178"/>
      <c r="N35" s="178"/>
      <c r="O35" s="178"/>
      <c r="P35" s="178"/>
      <c r="Q35" s="178"/>
      <c r="R35" s="312"/>
    </row>
    <row r="36" spans="1:18" ht="18" customHeight="1" thickTop="1" thickBot="1">
      <c r="A36" s="348"/>
      <c r="B36" s="334"/>
      <c r="C36" s="335"/>
      <c r="D36" s="339"/>
      <c r="E36" s="340"/>
      <c r="F36" s="341"/>
      <c r="G36" s="307"/>
      <c r="H36" s="307"/>
      <c r="I36" s="307"/>
      <c r="J36" s="179"/>
      <c r="K36" s="179"/>
      <c r="L36" s="179"/>
      <c r="M36" s="179"/>
      <c r="N36" s="179"/>
      <c r="O36" s="179"/>
      <c r="P36" s="179"/>
      <c r="Q36" s="179"/>
      <c r="R36" s="313"/>
    </row>
    <row r="37" spans="1:18" ht="18" customHeight="1" thickTop="1" thickBot="1">
      <c r="A37" s="348"/>
      <c r="B37" s="334"/>
      <c r="C37" s="335"/>
      <c r="D37" s="336"/>
      <c r="E37" s="337"/>
      <c r="F37" s="338"/>
      <c r="G37" s="309"/>
      <c r="H37" s="309"/>
      <c r="I37" s="309"/>
      <c r="J37" s="195"/>
      <c r="K37" s="195"/>
      <c r="L37" s="195"/>
      <c r="M37" s="195"/>
      <c r="N37" s="195"/>
      <c r="O37" s="195"/>
      <c r="P37" s="195"/>
      <c r="Q37" s="195"/>
      <c r="R37" s="325"/>
    </row>
    <row r="38" spans="1:18" ht="18" customHeight="1" thickTop="1" thickBot="1">
      <c r="A38" s="348"/>
      <c r="B38" s="334"/>
      <c r="C38" s="335"/>
      <c r="D38" s="339"/>
      <c r="E38" s="340"/>
      <c r="F38" s="341"/>
      <c r="G38" s="309"/>
      <c r="H38" s="309"/>
      <c r="I38" s="309"/>
      <c r="J38" s="195"/>
      <c r="K38" s="195"/>
      <c r="L38" s="195"/>
      <c r="M38" s="195"/>
      <c r="N38" s="195"/>
      <c r="O38" s="195"/>
      <c r="P38" s="195"/>
      <c r="Q38" s="195"/>
      <c r="R38" s="325"/>
    </row>
    <row r="39" spans="1:18" ht="18" customHeight="1" thickTop="1" thickBot="1">
      <c r="A39" s="348"/>
      <c r="B39" s="334"/>
      <c r="C39" s="335"/>
      <c r="D39" s="342"/>
      <c r="E39" s="343"/>
      <c r="F39" s="344"/>
      <c r="G39" s="308"/>
      <c r="H39" s="308"/>
      <c r="I39" s="308"/>
      <c r="J39" s="178"/>
      <c r="K39" s="178"/>
      <c r="L39" s="178"/>
      <c r="M39" s="178"/>
      <c r="N39" s="178"/>
      <c r="O39" s="178"/>
      <c r="P39" s="178"/>
      <c r="Q39" s="178"/>
      <c r="R39" s="312"/>
    </row>
    <row r="40" spans="1:18" ht="18" customHeight="1" thickTop="1" thickBot="1">
      <c r="A40" s="348"/>
      <c r="B40" s="334"/>
      <c r="C40" s="335"/>
      <c r="D40" s="339"/>
      <c r="E40" s="340"/>
      <c r="F40" s="341"/>
      <c r="G40" s="307"/>
      <c r="H40" s="307"/>
      <c r="I40" s="307"/>
      <c r="J40" s="179"/>
      <c r="K40" s="179"/>
      <c r="L40" s="179"/>
      <c r="M40" s="179"/>
      <c r="N40" s="179"/>
      <c r="O40" s="179"/>
      <c r="P40" s="179"/>
      <c r="Q40" s="179"/>
      <c r="R40" s="313"/>
    </row>
    <row r="41" spans="1:18" ht="18" customHeight="1" thickTop="1" thickBot="1">
      <c r="A41" s="348"/>
      <c r="B41" s="332" t="s">
        <v>194</v>
      </c>
      <c r="C41" s="333"/>
      <c r="D41" s="342"/>
      <c r="E41" s="343"/>
      <c r="F41" s="344"/>
      <c r="G41" s="308"/>
      <c r="H41" s="308"/>
      <c r="I41" s="308"/>
      <c r="J41" s="178"/>
      <c r="K41" s="178"/>
      <c r="L41" s="178"/>
      <c r="M41" s="178"/>
      <c r="N41" s="178"/>
      <c r="O41" s="178"/>
      <c r="P41" s="178"/>
      <c r="Q41" s="178"/>
      <c r="R41" s="312"/>
    </row>
    <row r="42" spans="1:18" ht="18" customHeight="1" thickTop="1" thickBot="1">
      <c r="A42" s="348"/>
      <c r="B42" s="334"/>
      <c r="C42" s="335"/>
      <c r="D42" s="339"/>
      <c r="E42" s="340"/>
      <c r="F42" s="341"/>
      <c r="G42" s="307"/>
      <c r="H42" s="307"/>
      <c r="I42" s="307"/>
      <c r="J42" s="179"/>
      <c r="K42" s="179"/>
      <c r="L42" s="179"/>
      <c r="M42" s="179"/>
      <c r="N42" s="179"/>
      <c r="O42" s="179"/>
      <c r="P42" s="179"/>
      <c r="Q42" s="179"/>
      <c r="R42" s="313"/>
    </row>
    <row r="43" spans="1:18" ht="18" customHeight="1" thickTop="1" thickBot="1">
      <c r="A43" s="348"/>
      <c r="B43" s="334"/>
      <c r="C43" s="335"/>
      <c r="D43" s="342"/>
      <c r="E43" s="343"/>
      <c r="F43" s="344"/>
      <c r="G43" s="309"/>
      <c r="H43" s="309"/>
      <c r="I43" s="309"/>
      <c r="J43" s="195"/>
      <c r="K43" s="195"/>
      <c r="L43" s="195"/>
      <c r="M43" s="195"/>
      <c r="N43" s="195"/>
      <c r="O43" s="195"/>
      <c r="P43" s="195"/>
      <c r="Q43" s="195"/>
      <c r="R43" s="325"/>
    </row>
    <row r="44" spans="1:18" ht="18" customHeight="1" thickTop="1" thickBot="1">
      <c r="A44" s="348"/>
      <c r="B44" s="334"/>
      <c r="C44" s="335"/>
      <c r="D44" s="339"/>
      <c r="E44" s="340"/>
      <c r="F44" s="341"/>
      <c r="G44" s="309"/>
      <c r="H44" s="309"/>
      <c r="I44" s="309"/>
      <c r="J44" s="195"/>
      <c r="K44" s="195"/>
      <c r="L44" s="195"/>
      <c r="M44" s="195"/>
      <c r="N44" s="195"/>
      <c r="O44" s="195"/>
      <c r="P44" s="195"/>
      <c r="Q44" s="195"/>
      <c r="R44" s="325"/>
    </row>
    <row r="45" spans="1:18" ht="18" customHeight="1" thickTop="1" thickBot="1">
      <c r="A45" s="348"/>
      <c r="B45" s="334"/>
      <c r="C45" s="335"/>
      <c r="D45" s="342"/>
      <c r="E45" s="343"/>
      <c r="F45" s="344"/>
      <c r="G45" s="308"/>
      <c r="H45" s="308"/>
      <c r="I45" s="308"/>
      <c r="J45" s="178"/>
      <c r="K45" s="178"/>
      <c r="L45" s="178"/>
      <c r="M45" s="178"/>
      <c r="N45" s="178"/>
      <c r="O45" s="178"/>
      <c r="P45" s="178"/>
      <c r="Q45" s="178"/>
      <c r="R45" s="312"/>
    </row>
    <row r="46" spans="1:18" ht="18" customHeight="1" thickTop="1">
      <c r="A46" s="349"/>
      <c r="B46" s="345"/>
      <c r="C46" s="346"/>
      <c r="D46" s="339"/>
      <c r="E46" s="340"/>
      <c r="F46" s="341"/>
      <c r="G46" s="307"/>
      <c r="H46" s="307"/>
      <c r="I46" s="307"/>
      <c r="J46" s="179"/>
      <c r="K46" s="179"/>
      <c r="L46" s="179"/>
      <c r="M46" s="179"/>
      <c r="N46" s="179"/>
      <c r="O46" s="179"/>
      <c r="P46" s="179"/>
      <c r="Q46" s="179"/>
      <c r="R46" s="313"/>
    </row>
    <row r="47" spans="1:18" ht="9.9" customHeight="1">
      <c r="A47" s="176"/>
      <c r="B47" s="331"/>
      <c r="C47" s="331"/>
      <c r="D47" s="331"/>
      <c r="E47" s="176"/>
      <c r="F47" s="176"/>
      <c r="G47" s="176"/>
      <c r="H47" s="176"/>
      <c r="I47" s="176"/>
      <c r="J47" s="177"/>
      <c r="K47" s="176"/>
      <c r="L47" s="176"/>
      <c r="M47" s="176"/>
      <c r="N47" s="176"/>
      <c r="O47" s="176"/>
      <c r="P47" s="176"/>
    </row>
    <row r="48" spans="1:18" ht="20.100000000000001" customHeight="1">
      <c r="A48" s="330" t="s">
        <v>206</v>
      </c>
      <c r="B48" s="330"/>
      <c r="C48" s="330"/>
      <c r="D48" s="330"/>
      <c r="E48" s="330"/>
      <c r="F48" s="330"/>
      <c r="G48" s="330"/>
      <c r="H48" s="330"/>
      <c r="I48" s="330"/>
      <c r="J48" s="330"/>
      <c r="K48" s="330"/>
      <c r="L48" s="330"/>
      <c r="M48" s="330"/>
      <c r="N48" s="330"/>
      <c r="O48" s="330"/>
      <c r="P48" s="330"/>
      <c r="Q48" s="330"/>
      <c r="R48" s="330"/>
    </row>
    <row r="49" spans="1:18" ht="20.100000000000001" customHeight="1">
      <c r="A49" s="330"/>
      <c r="B49" s="330"/>
      <c r="C49" s="330"/>
      <c r="D49" s="330"/>
      <c r="E49" s="330"/>
      <c r="F49" s="330"/>
      <c r="G49" s="330"/>
      <c r="H49" s="330"/>
      <c r="I49" s="330"/>
      <c r="J49" s="330"/>
      <c r="K49" s="330"/>
      <c r="L49" s="330"/>
      <c r="M49" s="330"/>
      <c r="N49" s="330"/>
      <c r="O49" s="330"/>
      <c r="P49" s="330"/>
      <c r="Q49" s="330"/>
      <c r="R49" s="330"/>
    </row>
    <row r="50" spans="1:18" ht="20.100000000000001" customHeight="1">
      <c r="A50" s="330"/>
      <c r="B50" s="330"/>
      <c r="C50" s="330"/>
      <c r="D50" s="330"/>
      <c r="E50" s="330"/>
      <c r="F50" s="330"/>
      <c r="G50" s="330"/>
      <c r="H50" s="330"/>
      <c r="I50" s="330"/>
      <c r="J50" s="330"/>
      <c r="K50" s="330"/>
      <c r="L50" s="330"/>
      <c r="M50" s="330"/>
      <c r="N50" s="330"/>
      <c r="O50" s="330"/>
      <c r="P50" s="330"/>
      <c r="Q50" s="330"/>
      <c r="R50" s="330"/>
    </row>
    <row r="51" spans="1:18" ht="20.100000000000001" customHeight="1">
      <c r="A51" s="330"/>
      <c r="B51" s="330"/>
      <c r="C51" s="330"/>
      <c r="D51" s="330"/>
      <c r="E51" s="330"/>
      <c r="F51" s="330"/>
      <c r="G51" s="330"/>
      <c r="H51" s="330"/>
      <c r="I51" s="330"/>
      <c r="J51" s="330"/>
      <c r="K51" s="330"/>
      <c r="L51" s="330"/>
      <c r="M51" s="330"/>
      <c r="N51" s="330"/>
      <c r="O51" s="330"/>
      <c r="P51" s="330"/>
      <c r="Q51" s="330"/>
      <c r="R51" s="330"/>
    </row>
    <row r="52" spans="1:18" ht="20.100000000000001" customHeight="1"/>
    <row r="53" spans="1:18" ht="20.100000000000001" customHeight="1"/>
    <row r="54" spans="1:18" ht="20.100000000000001" customHeight="1"/>
    <row r="55" spans="1:18" ht="20.100000000000001" customHeight="1"/>
    <row r="56" spans="1:18" ht="20.100000000000001" customHeight="1"/>
    <row r="57" spans="1:18" ht="20.100000000000001" customHeight="1"/>
  </sheetData>
  <mergeCells count="55">
    <mergeCell ref="D37:F37"/>
    <mergeCell ref="B22:C27"/>
    <mergeCell ref="D22:F22"/>
    <mergeCell ref="B28:C28"/>
    <mergeCell ref="D28:F28"/>
    <mergeCell ref="D27:F27"/>
    <mergeCell ref="B29:C34"/>
    <mergeCell ref="D29:F29"/>
    <mergeCell ref="D30:F30"/>
    <mergeCell ref="D31:F31"/>
    <mergeCell ref="D32:F32"/>
    <mergeCell ref="D33:F33"/>
    <mergeCell ref="D34:F34"/>
    <mergeCell ref="D26:F26"/>
    <mergeCell ref="D24:F24"/>
    <mergeCell ref="D25:F25"/>
    <mergeCell ref="A3:R3"/>
    <mergeCell ref="A5:C5"/>
    <mergeCell ref="B10:C15"/>
    <mergeCell ref="D10:F10"/>
    <mergeCell ref="D11:F11"/>
    <mergeCell ref="D12:F12"/>
    <mergeCell ref="D13:F13"/>
    <mergeCell ref="D14:F14"/>
    <mergeCell ref="D15:F15"/>
    <mergeCell ref="A4:D4"/>
    <mergeCell ref="A10:A27"/>
    <mergeCell ref="B9:C9"/>
    <mergeCell ref="D9:F9"/>
    <mergeCell ref="A6:E6"/>
    <mergeCell ref="F6:R6"/>
    <mergeCell ref="D23:F23"/>
    <mergeCell ref="B16:C21"/>
    <mergeCell ref="D16:F16"/>
    <mergeCell ref="D17:F17"/>
    <mergeCell ref="D20:F20"/>
    <mergeCell ref="D21:F21"/>
    <mergeCell ref="D18:F18"/>
    <mergeCell ref="D19:F19"/>
    <mergeCell ref="A48:R51"/>
    <mergeCell ref="B47:D47"/>
    <mergeCell ref="B35:C40"/>
    <mergeCell ref="D35:F35"/>
    <mergeCell ref="D36:F36"/>
    <mergeCell ref="D39:F39"/>
    <mergeCell ref="D40:F40"/>
    <mergeCell ref="B41:C46"/>
    <mergeCell ref="D41:F41"/>
    <mergeCell ref="D42:F42"/>
    <mergeCell ref="D45:F45"/>
    <mergeCell ref="D46:F46"/>
    <mergeCell ref="D38:F38"/>
    <mergeCell ref="D43:F43"/>
    <mergeCell ref="D44:F44"/>
    <mergeCell ref="A29:A46"/>
  </mergeCells>
  <phoneticPr fontId="3"/>
  <printOptions horizontalCentered="1" verticalCentered="1"/>
  <pageMargins left="0.78740157480314965" right="0.59055118110236227" top="0.59055118110236227" bottom="0.59055118110236227" header="0.31496062992125984" footer="0.31496062992125984"/>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BreakPreview" topLeftCell="A9" zoomScaleNormal="100" zoomScaleSheetLayoutView="100" workbookViewId="0">
      <selection activeCell="A21" sqref="A21"/>
    </sheetView>
  </sheetViews>
  <sheetFormatPr defaultColWidth="9" defaultRowHeight="13.2"/>
  <cols>
    <col min="1" max="1" width="21.33203125" style="2" customWidth="1"/>
    <col min="2" max="3" width="15.6640625" style="40" customWidth="1"/>
    <col min="4" max="8" width="13.6640625" style="2" customWidth="1"/>
    <col min="9" max="9" width="16.6640625" style="2" customWidth="1"/>
    <col min="10" max="10" width="12.88671875" style="3" customWidth="1"/>
    <col min="11" max="11" width="19.109375" style="2" hidden="1" customWidth="1"/>
    <col min="12" max="13" width="12" style="2" customWidth="1"/>
    <col min="14" max="16384" width="9" style="2"/>
  </cols>
  <sheetData>
    <row r="1" spans="1:14">
      <c r="A1" s="1" t="s">
        <v>0</v>
      </c>
      <c r="B1" s="39"/>
      <c r="C1" s="39"/>
    </row>
    <row r="2" spans="1:14" ht="60.75" customHeight="1">
      <c r="H2" s="85" t="s">
        <v>1</v>
      </c>
      <c r="J2" s="4"/>
      <c r="L2" s="5"/>
    </row>
    <row r="3" spans="1:14" ht="18.75" customHeight="1">
      <c r="A3" s="457" t="s">
        <v>2</v>
      </c>
      <c r="B3" s="457"/>
      <c r="C3" s="457"/>
      <c r="D3" s="457"/>
      <c r="E3" s="457"/>
      <c r="F3" s="457"/>
      <c r="G3" s="457"/>
      <c r="H3" s="457"/>
      <c r="I3" s="5"/>
      <c r="J3" s="5"/>
      <c r="K3" s="5"/>
      <c r="L3" s="5"/>
      <c r="M3" s="5"/>
    </row>
    <row r="4" spans="1:14" ht="21.75" customHeight="1">
      <c r="A4" s="457" t="s">
        <v>3</v>
      </c>
      <c r="B4" s="457"/>
      <c r="C4" s="457"/>
      <c r="D4" s="457"/>
      <c r="E4" s="457"/>
      <c r="F4" s="457"/>
      <c r="G4" s="457"/>
      <c r="H4" s="457"/>
      <c r="I4" s="5"/>
      <c r="J4" s="5"/>
      <c r="K4" s="5"/>
      <c r="L4" s="5"/>
      <c r="M4" s="5"/>
    </row>
    <row r="5" spans="1:14" ht="27" customHeight="1"/>
    <row r="6" spans="1:14" ht="23.25" customHeight="1">
      <c r="A6" s="6" t="s">
        <v>28</v>
      </c>
      <c r="B6" s="41"/>
      <c r="C6" s="41"/>
      <c r="D6" s="7"/>
      <c r="E6" s="7"/>
      <c r="F6" s="8"/>
      <c r="G6" s="8"/>
      <c r="H6" s="8"/>
      <c r="I6" s="8"/>
      <c r="J6" s="9"/>
      <c r="K6" s="10"/>
      <c r="L6" s="10"/>
      <c r="M6" s="10"/>
      <c r="N6" s="10"/>
    </row>
    <row r="7" spans="1:14" ht="23.25" customHeight="1">
      <c r="A7" s="11" t="s">
        <v>29</v>
      </c>
      <c r="B7" s="41"/>
      <c r="C7" s="41"/>
      <c r="D7" s="7"/>
      <c r="E7" s="7"/>
      <c r="F7" s="8"/>
      <c r="G7" s="8"/>
      <c r="H7" s="8"/>
      <c r="J7" s="9"/>
      <c r="K7" s="10"/>
      <c r="L7" s="10"/>
      <c r="N7" s="10"/>
    </row>
    <row r="8" spans="1:14" ht="27.75" customHeight="1">
      <c r="A8" s="12"/>
      <c r="B8" s="42"/>
      <c r="C8" s="42"/>
      <c r="D8" s="8"/>
      <c r="E8" s="8"/>
      <c r="F8" s="8"/>
      <c r="G8" s="8"/>
      <c r="H8" s="8"/>
      <c r="I8" s="10"/>
      <c r="J8" s="10"/>
      <c r="L8" s="10"/>
    </row>
    <row r="9" spans="1:14" ht="21" customHeight="1" thickBot="1">
      <c r="A9" s="13" t="s">
        <v>4</v>
      </c>
      <c r="B9" s="43"/>
      <c r="C9" s="43"/>
      <c r="D9" s="10"/>
      <c r="E9" s="10"/>
      <c r="F9" s="10"/>
      <c r="G9" s="10"/>
      <c r="H9" s="14" t="s">
        <v>5</v>
      </c>
      <c r="I9" s="10"/>
      <c r="J9" s="10"/>
      <c r="K9" s="2" t="s">
        <v>6</v>
      </c>
      <c r="L9" s="10"/>
    </row>
    <row r="10" spans="1:14" s="18" customFormat="1" ht="34.5" customHeight="1">
      <c r="A10" s="15" t="s">
        <v>7</v>
      </c>
      <c r="B10" s="16" t="s">
        <v>27</v>
      </c>
      <c r="C10" s="16"/>
      <c r="D10" s="16" t="s">
        <v>8</v>
      </c>
      <c r="E10" s="16" t="s">
        <v>9</v>
      </c>
      <c r="F10" s="44" t="s">
        <v>10</v>
      </c>
      <c r="G10" s="17" t="s">
        <v>11</v>
      </c>
      <c r="H10" s="17" t="s">
        <v>12</v>
      </c>
      <c r="I10" s="38"/>
      <c r="K10" s="19" t="s">
        <v>13</v>
      </c>
      <c r="L10" s="20"/>
    </row>
    <row r="11" spans="1:14" s="18" customFormat="1" ht="30.75" customHeight="1">
      <c r="A11" s="21" t="s">
        <v>14</v>
      </c>
      <c r="B11" s="22">
        <v>0</v>
      </c>
      <c r="C11" s="48"/>
      <c r="D11" s="23">
        <f>D29</f>
        <v>0</v>
      </c>
      <c r="E11" s="24">
        <v>0</v>
      </c>
      <c r="F11" s="49">
        <v>0</v>
      </c>
      <c r="G11" s="61" t="e">
        <f>D11/B11*100</f>
        <v>#DIV/0!</v>
      </c>
      <c r="H11" s="62">
        <f>B11-D11</f>
        <v>0</v>
      </c>
      <c r="K11" s="25">
        <f>B11*60%</f>
        <v>0</v>
      </c>
      <c r="L11" s="20"/>
      <c r="M11" s="20"/>
    </row>
    <row r="12" spans="1:14" s="18" customFormat="1" ht="30.75" customHeight="1">
      <c r="A12" s="21" t="s">
        <v>15</v>
      </c>
      <c r="B12" s="22">
        <v>4944000</v>
      </c>
      <c r="C12" s="48"/>
      <c r="D12" s="26">
        <f>SUM(D30:G30)</f>
        <v>1204560</v>
      </c>
      <c r="E12" s="22">
        <v>0</v>
      </c>
      <c r="F12" s="52">
        <v>1204560</v>
      </c>
      <c r="G12" s="61">
        <f>D12/B12*100</f>
        <v>24.364077669902912</v>
      </c>
      <c r="H12" s="62">
        <f>B12-D12</f>
        <v>3739440</v>
      </c>
      <c r="K12" s="25">
        <f>B12*60%</f>
        <v>2966400</v>
      </c>
      <c r="L12" s="20"/>
      <c r="M12" s="20"/>
    </row>
    <row r="13" spans="1:14" s="18" customFormat="1" ht="30.75" customHeight="1">
      <c r="A13" s="21" t="s">
        <v>16</v>
      </c>
      <c r="B13" s="22">
        <v>8001000</v>
      </c>
      <c r="C13" s="48"/>
      <c r="D13" s="26">
        <f>SUM(D31:G31)</f>
        <v>776923</v>
      </c>
      <c r="E13" s="22">
        <v>0</v>
      </c>
      <c r="F13" s="52">
        <v>776923</v>
      </c>
      <c r="G13" s="61">
        <f>D13/B13*100</f>
        <v>9.7103237095363077</v>
      </c>
      <c r="H13" s="62">
        <f>B13-D13</f>
        <v>7224077</v>
      </c>
      <c r="K13" s="25">
        <f>B13*60%</f>
        <v>4800600</v>
      </c>
      <c r="L13" s="20"/>
      <c r="M13" s="20"/>
    </row>
    <row r="14" spans="1:14" s="18" customFormat="1" ht="30.75" customHeight="1">
      <c r="A14" s="27" t="s">
        <v>17</v>
      </c>
      <c r="B14" s="26">
        <f>SUM(B11:B13)</f>
        <v>12945000</v>
      </c>
      <c r="C14" s="51"/>
      <c r="D14" s="26">
        <f>SUM(D11:D13)</f>
        <v>1981483</v>
      </c>
      <c r="E14" s="26">
        <f>SUM(E11:E13)</f>
        <v>0</v>
      </c>
      <c r="F14" s="68">
        <f>SUM(F11:F13)</f>
        <v>1981483</v>
      </c>
      <c r="G14" s="63"/>
      <c r="H14" s="64"/>
      <c r="K14" s="25">
        <f>SUM(K11:K13)</f>
        <v>7767000</v>
      </c>
      <c r="L14" s="20"/>
      <c r="M14" s="28"/>
    </row>
    <row r="15" spans="1:14" s="18" customFormat="1" ht="30.75" customHeight="1">
      <c r="A15" s="47" t="s">
        <v>18</v>
      </c>
      <c r="B15" s="57">
        <v>1341000</v>
      </c>
      <c r="C15" s="57"/>
      <c r="D15" s="58">
        <f>SUM(D33:G33)</f>
        <v>256148</v>
      </c>
      <c r="E15" s="22">
        <v>0</v>
      </c>
      <c r="F15" s="52">
        <v>256148</v>
      </c>
      <c r="G15" s="63"/>
      <c r="H15" s="64"/>
      <c r="K15" s="25">
        <f>B15*60%</f>
        <v>804600</v>
      </c>
      <c r="L15" s="20"/>
    </row>
    <row r="16" spans="1:14" s="18" customFormat="1" ht="30.75" customHeight="1">
      <c r="A16" s="53" t="s">
        <v>19</v>
      </c>
      <c r="B16" s="58">
        <f>SUM(B14:B15)</f>
        <v>14286000</v>
      </c>
      <c r="C16" s="58"/>
      <c r="D16" s="58">
        <f>SUM(D14:D15)</f>
        <v>2237631</v>
      </c>
      <c r="E16" s="26">
        <f>SUM(E14:E15)</f>
        <v>0</v>
      </c>
      <c r="F16" s="68">
        <f>SUM(F14:F15)</f>
        <v>2237631</v>
      </c>
      <c r="G16" s="63"/>
      <c r="H16" s="64"/>
      <c r="K16" s="25">
        <f>SUM(K13:K15)</f>
        <v>13372200</v>
      </c>
      <c r="L16" s="20"/>
    </row>
    <row r="17" spans="1:13" s="18" customFormat="1" ht="30.75" customHeight="1">
      <c r="A17" s="76" t="s">
        <v>20</v>
      </c>
      <c r="B17" s="57">
        <v>714000</v>
      </c>
      <c r="C17" s="57"/>
      <c r="D17" s="77">
        <f>ROUNDDOWN(D16*5%,0)</f>
        <v>111881</v>
      </c>
      <c r="E17" s="48">
        <v>0</v>
      </c>
      <c r="F17" s="52">
        <v>111881</v>
      </c>
      <c r="G17" s="65"/>
      <c r="H17" s="64"/>
      <c r="K17" s="25">
        <f>B17*60%</f>
        <v>428400</v>
      </c>
      <c r="L17" s="20"/>
    </row>
    <row r="18" spans="1:13" s="45" customFormat="1" ht="30.75" customHeight="1">
      <c r="A18" s="78" t="s">
        <v>39</v>
      </c>
      <c r="B18" s="80"/>
      <c r="C18" s="57"/>
      <c r="D18" s="58">
        <f>D17-C35</f>
        <v>-500</v>
      </c>
      <c r="E18" s="82"/>
      <c r="F18" s="84"/>
      <c r="G18" s="65"/>
      <c r="H18" s="63"/>
      <c r="K18" s="50"/>
      <c r="L18" s="46"/>
    </row>
    <row r="19" spans="1:13" s="45" customFormat="1" ht="30.75" customHeight="1" thickBot="1">
      <c r="A19" s="79" t="s">
        <v>41</v>
      </c>
      <c r="B19" s="81"/>
      <c r="C19" s="86"/>
      <c r="D19" s="75">
        <v>0</v>
      </c>
      <c r="E19" s="83"/>
      <c r="F19" s="71">
        <v>0</v>
      </c>
      <c r="G19" s="65"/>
      <c r="H19" s="63"/>
      <c r="K19" s="50"/>
      <c r="L19" s="46"/>
    </row>
    <row r="20" spans="1:13" s="18" customFormat="1" ht="30.75" customHeight="1" thickBot="1">
      <c r="A20" s="35" t="s">
        <v>21</v>
      </c>
      <c r="B20" s="36">
        <f>SUM(B16:B17)</f>
        <v>15000000</v>
      </c>
      <c r="C20" s="36"/>
      <c r="D20" s="36">
        <f>D16+D17-D19</f>
        <v>2349512</v>
      </c>
      <c r="E20" s="36">
        <f>SUM(E16:E17)</f>
        <v>0</v>
      </c>
      <c r="F20" s="67">
        <f>SUM(F16:F17)</f>
        <v>2349512</v>
      </c>
      <c r="G20" s="66">
        <f>D20/B20*100</f>
        <v>15.663413333333335</v>
      </c>
      <c r="H20" s="62">
        <f>B20-D20</f>
        <v>12650488</v>
      </c>
      <c r="K20" s="25">
        <f>B20*60%</f>
        <v>9000000</v>
      </c>
      <c r="L20" s="20"/>
    </row>
    <row r="21" spans="1:13" s="45" customFormat="1" ht="24.75" customHeight="1">
      <c r="A21" s="37" t="s">
        <v>37</v>
      </c>
      <c r="B21" s="72"/>
      <c r="C21" s="72"/>
      <c r="D21" s="72"/>
      <c r="E21" s="72"/>
      <c r="F21" s="72"/>
      <c r="G21" s="73"/>
      <c r="H21" s="74"/>
      <c r="K21" s="56"/>
      <c r="L21" s="46"/>
    </row>
    <row r="22" spans="1:13" ht="18.75" customHeight="1">
      <c r="A22" s="59" t="s">
        <v>36</v>
      </c>
      <c r="B22" s="59"/>
      <c r="C22" s="59"/>
      <c r="D22" s="29"/>
      <c r="E22" s="29"/>
      <c r="F22" s="29"/>
      <c r="G22" s="29"/>
      <c r="H22" s="29"/>
      <c r="I22" s="29"/>
      <c r="J22" s="29"/>
      <c r="K22" s="29"/>
    </row>
    <row r="23" spans="1:13" s="40" customFormat="1" ht="18.75" customHeight="1">
      <c r="A23" s="59" t="s">
        <v>38</v>
      </c>
      <c r="B23" s="59"/>
      <c r="C23" s="59"/>
      <c r="D23" s="54"/>
      <c r="E23" s="54"/>
      <c r="F23" s="54"/>
      <c r="G23" s="54"/>
      <c r="H23" s="54"/>
      <c r="I23" s="54"/>
      <c r="J23" s="54"/>
      <c r="K23" s="54"/>
    </row>
    <row r="24" spans="1:13" ht="21.75" customHeight="1">
      <c r="A24" s="59" t="s">
        <v>35</v>
      </c>
      <c r="B24" s="54"/>
      <c r="C24" s="54"/>
      <c r="D24" s="29"/>
      <c r="E24" s="29"/>
      <c r="F24" s="29"/>
      <c r="G24" s="29"/>
      <c r="H24" s="29"/>
      <c r="I24" s="29"/>
      <c r="J24" s="30"/>
      <c r="K24" s="29"/>
      <c r="L24" s="29"/>
      <c r="M24" s="29"/>
    </row>
    <row r="25" spans="1:13" ht="25.5" customHeight="1" thickBot="1">
      <c r="A25" s="2" t="s">
        <v>22</v>
      </c>
      <c r="I25" s="29"/>
      <c r="J25" s="31"/>
    </row>
    <row r="26" spans="1:13" ht="24" customHeight="1">
      <c r="A26" s="465" t="s">
        <v>7</v>
      </c>
      <c r="B26" s="473" t="s">
        <v>42</v>
      </c>
      <c r="C26" s="476" t="s">
        <v>45</v>
      </c>
      <c r="D26" s="468" t="s">
        <v>44</v>
      </c>
      <c r="E26" s="469"/>
      <c r="F26" s="469"/>
      <c r="G26" s="469"/>
      <c r="H26" s="469"/>
      <c r="I26" s="3"/>
      <c r="J26" s="2"/>
    </row>
    <row r="27" spans="1:13" ht="23.25" customHeight="1">
      <c r="A27" s="466"/>
      <c r="B27" s="474"/>
      <c r="C27" s="477"/>
      <c r="D27" s="97" t="s">
        <v>23</v>
      </c>
      <c r="E27" s="470" t="s">
        <v>24</v>
      </c>
      <c r="F27" s="471"/>
      <c r="G27" s="471"/>
      <c r="H27" s="472"/>
      <c r="I27" s="30"/>
      <c r="J27" s="2"/>
    </row>
    <row r="28" spans="1:13" ht="27.75" customHeight="1">
      <c r="A28" s="467"/>
      <c r="B28" s="475"/>
      <c r="C28" s="478"/>
      <c r="D28" s="98" t="s">
        <v>30</v>
      </c>
      <c r="E28" s="70" t="s">
        <v>31</v>
      </c>
      <c r="F28" s="70" t="s">
        <v>33</v>
      </c>
      <c r="G28" s="70" t="s">
        <v>32</v>
      </c>
      <c r="H28" s="70" t="s">
        <v>34</v>
      </c>
      <c r="I28" s="3"/>
      <c r="J28" s="2"/>
    </row>
    <row r="29" spans="1:13" ht="30.75" customHeight="1">
      <c r="A29" s="33" t="s">
        <v>14</v>
      </c>
      <c r="B29" s="68">
        <f>C29</f>
        <v>0</v>
      </c>
      <c r="C29" s="87">
        <f>D29</f>
        <v>0</v>
      </c>
      <c r="D29" s="99">
        <v>0</v>
      </c>
      <c r="E29" s="60"/>
      <c r="F29" s="60"/>
      <c r="G29" s="60"/>
      <c r="H29" s="103"/>
      <c r="I29" s="3"/>
      <c r="J29" s="2"/>
    </row>
    <row r="30" spans="1:13" ht="30.75" customHeight="1">
      <c r="A30" s="33" t="s">
        <v>15</v>
      </c>
      <c r="B30" s="68">
        <f>SUM(D30:H30)</f>
        <v>1204560</v>
      </c>
      <c r="C30" s="87">
        <f>SUM(D30:H30)</f>
        <v>1204560</v>
      </c>
      <c r="D30" s="100">
        <v>223120</v>
      </c>
      <c r="E30" s="57">
        <v>829440</v>
      </c>
      <c r="F30" s="57">
        <v>152000</v>
      </c>
      <c r="G30" s="57">
        <v>0</v>
      </c>
      <c r="H30" s="104">
        <v>0</v>
      </c>
      <c r="I30" s="3"/>
      <c r="J30" s="2"/>
    </row>
    <row r="31" spans="1:13" ht="30.75" customHeight="1">
      <c r="A31" s="33" t="s">
        <v>16</v>
      </c>
      <c r="B31" s="68">
        <f>SUM(D31:H31)</f>
        <v>776923</v>
      </c>
      <c r="C31" s="87">
        <f>SUM(D31:H31)</f>
        <v>776923</v>
      </c>
      <c r="D31" s="100">
        <v>8923</v>
      </c>
      <c r="E31" s="57">
        <v>0</v>
      </c>
      <c r="F31" s="57">
        <v>268000</v>
      </c>
      <c r="G31" s="57">
        <v>500000</v>
      </c>
      <c r="H31" s="104">
        <v>0</v>
      </c>
      <c r="I31" s="34"/>
      <c r="J31" s="2"/>
    </row>
    <row r="32" spans="1:13" ht="30.75" customHeight="1">
      <c r="A32" s="27" t="s">
        <v>17</v>
      </c>
      <c r="B32" s="68">
        <f>SUM(D32:H32)</f>
        <v>1981483</v>
      </c>
      <c r="C32" s="87">
        <f>SUM(C29:C31)</f>
        <v>1981483</v>
      </c>
      <c r="D32" s="101">
        <f>SUM(D29:D31)</f>
        <v>232043</v>
      </c>
      <c r="E32" s="58">
        <f>SUM(E30:E31)</f>
        <v>829440</v>
      </c>
      <c r="F32" s="58">
        <f>SUM(F30:F31)</f>
        <v>420000</v>
      </c>
      <c r="G32" s="58">
        <f>SUM(G30:G31)</f>
        <v>500000</v>
      </c>
      <c r="H32" s="105">
        <f t="shared" ref="H32" si="0">SUM(H30:H31)</f>
        <v>0</v>
      </c>
      <c r="I32" s="3"/>
      <c r="J32" s="2"/>
    </row>
    <row r="33" spans="1:14" ht="30.75" customHeight="1">
      <c r="A33" s="33" t="s">
        <v>18</v>
      </c>
      <c r="B33" s="68">
        <f>SUM(D33:H33)</f>
        <v>256148</v>
      </c>
      <c r="C33" s="87">
        <f t="shared" ref="C33" si="1">SUM(D33:H33)</f>
        <v>256148</v>
      </c>
      <c r="D33" s="100">
        <v>23204</v>
      </c>
      <c r="E33" s="57">
        <v>82944</v>
      </c>
      <c r="F33" s="57">
        <v>0</v>
      </c>
      <c r="G33" s="57">
        <v>150000</v>
      </c>
      <c r="H33" s="104">
        <v>0</v>
      </c>
      <c r="I33" s="34"/>
      <c r="J33" s="2"/>
    </row>
    <row r="34" spans="1:14" ht="30.75" customHeight="1">
      <c r="A34" s="27" t="s">
        <v>19</v>
      </c>
      <c r="B34" s="68">
        <f>SUM(D34:H34)</f>
        <v>2237631</v>
      </c>
      <c r="C34" s="87">
        <f>C32+C33</f>
        <v>2237631</v>
      </c>
      <c r="D34" s="101">
        <f>D32+D33</f>
        <v>255247</v>
      </c>
      <c r="E34" s="58">
        <f>E32+E33</f>
        <v>912384</v>
      </c>
      <c r="F34" s="58">
        <f>F32+F33</f>
        <v>420000</v>
      </c>
      <c r="G34" s="58">
        <f>G32+G33</f>
        <v>650000</v>
      </c>
      <c r="H34" s="105">
        <f t="shared" ref="H34" si="2">H32+H33</f>
        <v>0</v>
      </c>
      <c r="I34" s="3"/>
      <c r="J34" s="2"/>
    </row>
    <row r="35" spans="1:14" ht="30.75" customHeight="1">
      <c r="A35" s="33" t="s">
        <v>25</v>
      </c>
      <c r="B35" s="91"/>
      <c r="C35" s="88">
        <f>SUM(D35:H35)</f>
        <v>112381</v>
      </c>
      <c r="D35" s="100">
        <v>12762</v>
      </c>
      <c r="E35" s="57">
        <v>45619</v>
      </c>
      <c r="F35" s="57">
        <v>21000</v>
      </c>
      <c r="G35" s="57">
        <v>33000</v>
      </c>
      <c r="H35" s="104">
        <v>0</v>
      </c>
      <c r="I35" s="34"/>
      <c r="J35" s="2"/>
    </row>
    <row r="36" spans="1:14" s="40" customFormat="1" ht="30.75" customHeight="1">
      <c r="A36" s="93" t="s">
        <v>43</v>
      </c>
      <c r="B36" s="89">
        <f>ROUNDDOWN(B34*5%,0)</f>
        <v>111881</v>
      </c>
      <c r="C36" s="95"/>
      <c r="D36" s="106"/>
      <c r="E36" s="107"/>
      <c r="F36" s="107"/>
      <c r="G36" s="107"/>
      <c r="H36" s="108"/>
      <c r="I36" s="34"/>
    </row>
    <row r="37" spans="1:14" ht="30.75" customHeight="1" thickBot="1">
      <c r="A37" s="94" t="s">
        <v>21</v>
      </c>
      <c r="B37" s="109">
        <f>B34+B36</f>
        <v>2349512</v>
      </c>
      <c r="C37" s="69">
        <f>SUM(D37:H37)</f>
        <v>2350012</v>
      </c>
      <c r="D37" s="101">
        <f>D34+D35</f>
        <v>268009</v>
      </c>
      <c r="E37" s="58">
        <f>E34+E35</f>
        <v>958003</v>
      </c>
      <c r="F37" s="58">
        <f>SUM(F34:F35)</f>
        <v>441000</v>
      </c>
      <c r="G37" s="58">
        <f>SUM(G34:G35)</f>
        <v>683000</v>
      </c>
      <c r="H37" s="105">
        <f>SUM(H34:H35)</f>
        <v>0</v>
      </c>
      <c r="I37" s="3"/>
      <c r="J37" s="2"/>
    </row>
    <row r="38" spans="1:14" ht="31.5" customHeight="1" thickBot="1">
      <c r="A38" s="92" t="s">
        <v>26</v>
      </c>
      <c r="B38" s="90"/>
      <c r="C38" s="96"/>
      <c r="D38" s="102"/>
      <c r="E38" s="462">
        <f>SUM(E34:H34)</f>
        <v>1982384</v>
      </c>
      <c r="F38" s="463"/>
      <c r="G38" s="463"/>
      <c r="H38" s="464"/>
      <c r="I38" s="3"/>
      <c r="J38" s="2"/>
      <c r="L38" s="29"/>
      <c r="M38" s="29"/>
    </row>
    <row r="39" spans="1:14" ht="18.75" customHeight="1">
      <c r="A39" s="32" t="s">
        <v>40</v>
      </c>
      <c r="B39" s="56"/>
      <c r="C39" s="56"/>
      <c r="D39" s="29"/>
      <c r="E39" s="29"/>
      <c r="F39" s="29"/>
      <c r="G39" s="29"/>
      <c r="I39" s="3"/>
      <c r="J39" s="29"/>
      <c r="K39" s="29"/>
      <c r="L39" s="29"/>
      <c r="M39" s="29"/>
    </row>
    <row r="40" spans="1:14" ht="60.75" customHeight="1">
      <c r="M40" s="29"/>
      <c r="N40" s="29"/>
    </row>
  </sheetData>
  <mergeCells count="8">
    <mergeCell ref="E38:H38"/>
    <mergeCell ref="A3:H3"/>
    <mergeCell ref="A4:H4"/>
    <mergeCell ref="A26:A28"/>
    <mergeCell ref="D26:H26"/>
    <mergeCell ref="E27:H27"/>
    <mergeCell ref="B26:B28"/>
    <mergeCell ref="C26:C28"/>
  </mergeCells>
  <phoneticPr fontId="3"/>
  <pageMargins left="0.74803149606299213" right="0.23622047244094491" top="0.62992125984251968" bottom="0.27559055118110237" header="0.51181102362204722" footer="0.31496062992125984"/>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BreakPreview" topLeftCell="A10" zoomScale="90" zoomScaleNormal="100" zoomScaleSheetLayoutView="90" workbookViewId="0">
      <selection activeCell="A21" sqref="A21"/>
    </sheetView>
  </sheetViews>
  <sheetFormatPr defaultColWidth="9" defaultRowHeight="13.2"/>
  <cols>
    <col min="1" max="1" width="21.33203125" style="40" customWidth="1"/>
    <col min="2" max="3" width="15.6640625" style="40" customWidth="1"/>
    <col min="4" max="8" width="13.6640625" style="40" customWidth="1"/>
    <col min="9" max="9" width="16.6640625" style="40" customWidth="1"/>
    <col min="10" max="10" width="12.88671875" style="3" customWidth="1"/>
    <col min="11" max="11" width="19.109375" style="40" hidden="1" customWidth="1"/>
    <col min="12" max="13" width="12" style="40" customWidth="1"/>
    <col min="14" max="16384" width="9" style="40"/>
  </cols>
  <sheetData>
    <row r="1" spans="1:14">
      <c r="A1" s="39" t="s">
        <v>0</v>
      </c>
      <c r="B1" s="39"/>
      <c r="C1" s="39"/>
    </row>
    <row r="2" spans="1:14" ht="60.75" customHeight="1">
      <c r="H2" s="85" t="s">
        <v>1</v>
      </c>
      <c r="J2" s="4"/>
      <c r="L2" s="5"/>
    </row>
    <row r="3" spans="1:14" ht="18.75" customHeight="1">
      <c r="A3" s="457" t="s">
        <v>2</v>
      </c>
      <c r="B3" s="457"/>
      <c r="C3" s="457"/>
      <c r="D3" s="457"/>
      <c r="E3" s="457"/>
      <c r="F3" s="457"/>
      <c r="G3" s="457"/>
      <c r="H3" s="457"/>
      <c r="I3" s="5"/>
      <c r="J3" s="5"/>
      <c r="K3" s="5"/>
      <c r="L3" s="5"/>
      <c r="M3" s="5"/>
    </row>
    <row r="4" spans="1:14" ht="21.75" customHeight="1">
      <c r="A4" s="457" t="s">
        <v>3</v>
      </c>
      <c r="B4" s="457"/>
      <c r="C4" s="457"/>
      <c r="D4" s="457"/>
      <c r="E4" s="457"/>
      <c r="F4" s="457"/>
      <c r="G4" s="457"/>
      <c r="H4" s="457"/>
      <c r="I4" s="5"/>
      <c r="J4" s="5"/>
      <c r="K4" s="5"/>
      <c r="L4" s="5"/>
      <c r="M4" s="5"/>
    </row>
    <row r="5" spans="1:14" ht="27" customHeight="1"/>
    <row r="6" spans="1:14" ht="23.25" customHeight="1">
      <c r="A6" s="41" t="s">
        <v>28</v>
      </c>
      <c r="B6" s="41"/>
      <c r="C6" s="41"/>
      <c r="D6" s="7"/>
      <c r="E6" s="7"/>
      <c r="F6" s="8"/>
      <c r="G6" s="8"/>
      <c r="H6" s="8"/>
      <c r="I6" s="8"/>
      <c r="J6" s="9"/>
      <c r="K6" s="10"/>
      <c r="L6" s="10"/>
      <c r="M6" s="10"/>
      <c r="N6" s="10"/>
    </row>
    <row r="7" spans="1:14" ht="23.25" customHeight="1">
      <c r="A7" s="11" t="s">
        <v>29</v>
      </c>
      <c r="B7" s="41"/>
      <c r="C7" s="41"/>
      <c r="D7" s="7"/>
      <c r="E7" s="7"/>
      <c r="F7" s="8"/>
      <c r="G7" s="8"/>
      <c r="H7" s="8"/>
      <c r="J7" s="9"/>
      <c r="K7" s="10"/>
      <c r="L7" s="10"/>
      <c r="N7" s="10"/>
    </row>
    <row r="8" spans="1:14" ht="27.75" customHeight="1">
      <c r="A8" s="42"/>
      <c r="B8" s="42"/>
      <c r="C8" s="42"/>
      <c r="D8" s="8"/>
      <c r="E8" s="8"/>
      <c r="F8" s="8"/>
      <c r="G8" s="8"/>
      <c r="H8" s="8"/>
      <c r="I8" s="10"/>
      <c r="J8" s="10"/>
      <c r="L8" s="10"/>
    </row>
    <row r="9" spans="1:14" ht="21" customHeight="1" thickBot="1">
      <c r="A9" s="43" t="s">
        <v>4</v>
      </c>
      <c r="B9" s="43"/>
      <c r="C9" s="43"/>
      <c r="D9" s="10"/>
      <c r="E9" s="10"/>
      <c r="F9" s="10"/>
      <c r="G9" s="10"/>
      <c r="H9" s="14" t="s">
        <v>5</v>
      </c>
      <c r="I9" s="10"/>
      <c r="J9" s="10"/>
      <c r="K9" s="40" t="s">
        <v>6</v>
      </c>
      <c r="L9" s="10"/>
    </row>
    <row r="10" spans="1:14" s="45" customFormat="1" ht="34.5" customHeight="1">
      <c r="A10" s="15" t="s">
        <v>7</v>
      </c>
      <c r="B10" s="16" t="s">
        <v>27</v>
      </c>
      <c r="C10" s="16"/>
      <c r="D10" s="16" t="s">
        <v>8</v>
      </c>
      <c r="E10" s="16" t="s">
        <v>9</v>
      </c>
      <c r="F10" s="44" t="s">
        <v>10</v>
      </c>
      <c r="G10" s="17" t="s">
        <v>11</v>
      </c>
      <c r="H10" s="17" t="s">
        <v>12</v>
      </c>
      <c r="I10" s="38"/>
      <c r="K10" s="19" t="s">
        <v>13</v>
      </c>
      <c r="L10" s="46"/>
    </row>
    <row r="11" spans="1:14" s="45" customFormat="1" ht="30.75" customHeight="1">
      <c r="A11" s="47" t="s">
        <v>14</v>
      </c>
      <c r="B11" s="48">
        <v>0</v>
      </c>
      <c r="C11" s="48"/>
      <c r="D11" s="23">
        <f>D29</f>
        <v>0</v>
      </c>
      <c r="E11" s="24">
        <v>0</v>
      </c>
      <c r="F11" s="49">
        <v>0</v>
      </c>
      <c r="G11" s="61" t="e">
        <f>D11/B11*100</f>
        <v>#DIV/0!</v>
      </c>
      <c r="H11" s="62">
        <f>B11-D11</f>
        <v>0</v>
      </c>
      <c r="K11" s="50">
        <f>B11*60%</f>
        <v>0</v>
      </c>
      <c r="L11" s="46"/>
      <c r="M11" s="46"/>
    </row>
    <row r="12" spans="1:14" s="45" customFormat="1" ht="30.75" customHeight="1">
      <c r="A12" s="47" t="s">
        <v>15</v>
      </c>
      <c r="B12" s="48">
        <v>4944000</v>
      </c>
      <c r="C12" s="48"/>
      <c r="D12" s="51">
        <f>SUM(D30:G30)</f>
        <v>1204560</v>
      </c>
      <c r="E12" s="48">
        <v>0</v>
      </c>
      <c r="F12" s="52">
        <v>1204560</v>
      </c>
      <c r="G12" s="61">
        <f>D12/B12*100</f>
        <v>24.364077669902912</v>
      </c>
      <c r="H12" s="62">
        <f>B12-D12</f>
        <v>3739440</v>
      </c>
      <c r="K12" s="50">
        <f>B12*60%</f>
        <v>2966400</v>
      </c>
      <c r="L12" s="46"/>
      <c r="M12" s="46"/>
    </row>
    <row r="13" spans="1:14" s="45" customFormat="1" ht="30.75" customHeight="1">
      <c r="A13" s="47" t="s">
        <v>16</v>
      </c>
      <c r="B13" s="48">
        <v>8001000</v>
      </c>
      <c r="C13" s="48"/>
      <c r="D13" s="51">
        <f>SUM(D31:G31)</f>
        <v>776923</v>
      </c>
      <c r="E13" s="48">
        <v>0</v>
      </c>
      <c r="F13" s="52">
        <v>776923</v>
      </c>
      <c r="G13" s="61">
        <f>D13/B13*100</f>
        <v>9.7103237095363077</v>
      </c>
      <c r="H13" s="62">
        <f>B13-D13</f>
        <v>7224077</v>
      </c>
      <c r="K13" s="50">
        <f>B13*60%</f>
        <v>4800600</v>
      </c>
      <c r="L13" s="46"/>
      <c r="M13" s="46"/>
    </row>
    <row r="14" spans="1:14" s="45" customFormat="1" ht="30.75" customHeight="1">
      <c r="A14" s="27" t="s">
        <v>17</v>
      </c>
      <c r="B14" s="51">
        <f>SUM(B11:B13)</f>
        <v>12945000</v>
      </c>
      <c r="C14" s="51"/>
      <c r="D14" s="51">
        <f>SUM(D11:D13)</f>
        <v>1981483</v>
      </c>
      <c r="E14" s="51">
        <f>SUM(E11:E13)</f>
        <v>0</v>
      </c>
      <c r="F14" s="68">
        <f>SUM(F11:F13)</f>
        <v>1981483</v>
      </c>
      <c r="G14" s="63"/>
      <c r="H14" s="64"/>
      <c r="K14" s="50">
        <f>SUM(K11:K13)</f>
        <v>7767000</v>
      </c>
      <c r="L14" s="46"/>
      <c r="M14" s="28"/>
    </row>
    <row r="15" spans="1:14" s="45" customFormat="1" ht="30.75" customHeight="1">
      <c r="A15" s="47" t="s">
        <v>18</v>
      </c>
      <c r="B15" s="57">
        <v>1341000</v>
      </c>
      <c r="C15" s="57"/>
      <c r="D15" s="58">
        <f>SUM(D33:G33)</f>
        <v>256148</v>
      </c>
      <c r="E15" s="48">
        <v>0</v>
      </c>
      <c r="F15" s="52">
        <v>256148</v>
      </c>
      <c r="G15" s="63"/>
      <c r="H15" s="64"/>
      <c r="K15" s="50">
        <f>B15*60%</f>
        <v>804600</v>
      </c>
      <c r="L15" s="46"/>
    </row>
    <row r="16" spans="1:14" s="45" customFormat="1" ht="30.75" customHeight="1">
      <c r="A16" s="53" t="s">
        <v>19</v>
      </c>
      <c r="B16" s="58">
        <f>SUM(B14:B15)</f>
        <v>14286000</v>
      </c>
      <c r="C16" s="58"/>
      <c r="D16" s="58">
        <f>SUM(D14:D15)</f>
        <v>2237631</v>
      </c>
      <c r="E16" s="51">
        <f>SUM(E14:E15)</f>
        <v>0</v>
      </c>
      <c r="F16" s="68">
        <f>SUM(F14:F15)</f>
        <v>2237631</v>
      </c>
      <c r="G16" s="63"/>
      <c r="H16" s="64"/>
      <c r="K16" s="50">
        <f>SUM(K13:K15)</f>
        <v>13372200</v>
      </c>
      <c r="L16" s="46"/>
    </row>
    <row r="17" spans="1:13" s="45" customFormat="1" ht="30.75" customHeight="1">
      <c r="A17" s="76" t="s">
        <v>20</v>
      </c>
      <c r="B17" s="57">
        <v>714000</v>
      </c>
      <c r="C17" s="57"/>
      <c r="D17" s="77">
        <f>ROUNDDOWN(D16*5%,0)</f>
        <v>111881</v>
      </c>
      <c r="E17" s="48">
        <v>0</v>
      </c>
      <c r="F17" s="52">
        <v>111881</v>
      </c>
      <c r="G17" s="65"/>
      <c r="H17" s="64"/>
      <c r="K17" s="50">
        <f>B17*60%</f>
        <v>428400</v>
      </c>
      <c r="L17" s="46"/>
    </row>
    <row r="18" spans="1:13" s="45" customFormat="1" ht="30.75" customHeight="1">
      <c r="A18" s="78" t="s">
        <v>39</v>
      </c>
      <c r="B18" s="80"/>
      <c r="C18" s="57"/>
      <c r="D18" s="58">
        <f>D17-C36</f>
        <v>-500</v>
      </c>
      <c r="E18" s="82"/>
      <c r="F18" s="84"/>
      <c r="G18" s="65"/>
      <c r="H18" s="63"/>
      <c r="K18" s="50"/>
      <c r="L18" s="46"/>
    </row>
    <row r="19" spans="1:13" s="45" customFormat="1" ht="30.75" customHeight="1" thickBot="1">
      <c r="A19" s="79" t="s">
        <v>41</v>
      </c>
      <c r="B19" s="81"/>
      <c r="C19" s="86"/>
      <c r="D19" s="75">
        <v>0</v>
      </c>
      <c r="E19" s="83"/>
      <c r="F19" s="71">
        <v>0</v>
      </c>
      <c r="G19" s="65"/>
      <c r="H19" s="63"/>
      <c r="K19" s="50"/>
      <c r="L19" s="46"/>
    </row>
    <row r="20" spans="1:13" s="45" customFormat="1" ht="30.75" customHeight="1" thickBot="1">
      <c r="A20" s="35" t="s">
        <v>21</v>
      </c>
      <c r="B20" s="36">
        <f>SUM(B16:B17)</f>
        <v>15000000</v>
      </c>
      <c r="C20" s="36"/>
      <c r="D20" s="36">
        <f>D16+D17-D19</f>
        <v>2349512</v>
      </c>
      <c r="E20" s="36">
        <f>SUM(E16:E17)</f>
        <v>0</v>
      </c>
      <c r="F20" s="67">
        <f>SUM(F16:F17)</f>
        <v>2349512</v>
      </c>
      <c r="G20" s="66">
        <f>D20/B20*100</f>
        <v>15.663413333333335</v>
      </c>
      <c r="H20" s="62">
        <f>B20-D20</f>
        <v>12650488</v>
      </c>
      <c r="K20" s="50">
        <f>B20*60%</f>
        <v>9000000</v>
      </c>
      <c r="L20" s="46"/>
    </row>
    <row r="21" spans="1:13" s="45" customFormat="1" ht="24.75" customHeight="1">
      <c r="A21" s="59" t="s">
        <v>37</v>
      </c>
      <c r="B21" s="72"/>
      <c r="C21" s="72"/>
      <c r="D21" s="72"/>
      <c r="E21" s="72"/>
      <c r="F21" s="72"/>
      <c r="G21" s="73"/>
      <c r="H21" s="74"/>
      <c r="K21" s="56"/>
      <c r="L21" s="46"/>
    </row>
    <row r="22" spans="1:13" ht="18.75" customHeight="1">
      <c r="A22" s="59" t="s">
        <v>36</v>
      </c>
      <c r="B22" s="59"/>
      <c r="C22" s="59"/>
      <c r="D22" s="54"/>
      <c r="E22" s="54"/>
      <c r="F22" s="54"/>
      <c r="G22" s="54"/>
      <c r="H22" s="54"/>
      <c r="I22" s="54"/>
      <c r="J22" s="54"/>
      <c r="K22" s="54"/>
    </row>
    <row r="23" spans="1:13" ht="18.75" customHeight="1">
      <c r="A23" s="59" t="s">
        <v>38</v>
      </c>
      <c r="B23" s="59"/>
      <c r="C23" s="59"/>
      <c r="D23" s="54"/>
      <c r="E23" s="54"/>
      <c r="F23" s="54"/>
      <c r="G23" s="54"/>
      <c r="H23" s="54"/>
      <c r="I23" s="54"/>
      <c r="J23" s="54"/>
      <c r="K23" s="54"/>
    </row>
    <row r="24" spans="1:13" ht="21.75" customHeight="1">
      <c r="A24" s="59" t="s">
        <v>35</v>
      </c>
      <c r="B24" s="54"/>
      <c r="C24" s="54"/>
      <c r="D24" s="54"/>
      <c r="E24" s="54"/>
      <c r="F24" s="54"/>
      <c r="G24" s="54"/>
      <c r="H24" s="54"/>
      <c r="I24" s="54"/>
      <c r="J24" s="55"/>
      <c r="K24" s="54"/>
      <c r="L24" s="54"/>
      <c r="M24" s="54"/>
    </row>
    <row r="25" spans="1:13" ht="25.5" customHeight="1" thickBot="1">
      <c r="A25" s="40" t="s">
        <v>22</v>
      </c>
      <c r="I25" s="54"/>
      <c r="J25" s="31"/>
    </row>
    <row r="26" spans="1:13" ht="24" customHeight="1">
      <c r="A26" s="465" t="s">
        <v>7</v>
      </c>
      <c r="B26" s="473" t="s">
        <v>42</v>
      </c>
      <c r="C26" s="476" t="s">
        <v>45</v>
      </c>
      <c r="D26" s="468" t="s">
        <v>44</v>
      </c>
      <c r="E26" s="469"/>
      <c r="F26" s="469"/>
      <c r="G26" s="469"/>
      <c r="H26" s="469"/>
      <c r="I26" s="3"/>
      <c r="J26" s="40"/>
    </row>
    <row r="27" spans="1:13" ht="23.25" customHeight="1">
      <c r="A27" s="466"/>
      <c r="B27" s="474"/>
      <c r="C27" s="477"/>
      <c r="D27" s="97" t="s">
        <v>23</v>
      </c>
      <c r="E27" s="470" t="s">
        <v>24</v>
      </c>
      <c r="F27" s="471"/>
      <c r="G27" s="471"/>
      <c r="H27" s="472"/>
      <c r="I27" s="55"/>
      <c r="J27" s="40"/>
    </row>
    <row r="28" spans="1:13" ht="27.75" customHeight="1">
      <c r="A28" s="467"/>
      <c r="B28" s="475"/>
      <c r="C28" s="478"/>
      <c r="D28" s="98" t="s">
        <v>30</v>
      </c>
      <c r="E28" s="70" t="s">
        <v>31</v>
      </c>
      <c r="F28" s="70" t="s">
        <v>33</v>
      </c>
      <c r="G28" s="70" t="s">
        <v>32</v>
      </c>
      <c r="H28" s="70" t="s">
        <v>34</v>
      </c>
      <c r="I28" s="3"/>
      <c r="J28" s="40"/>
    </row>
    <row r="29" spans="1:13" ht="30.75" customHeight="1">
      <c r="A29" s="33" t="s">
        <v>14</v>
      </c>
      <c r="B29" s="68">
        <f>C29</f>
        <v>0</v>
      </c>
      <c r="C29" s="87">
        <f>D29</f>
        <v>0</v>
      </c>
      <c r="D29" s="99">
        <v>0</v>
      </c>
      <c r="E29" s="60"/>
      <c r="F29" s="60"/>
      <c r="G29" s="60"/>
      <c r="H29" s="103"/>
      <c r="I29" s="3"/>
      <c r="J29" s="40"/>
    </row>
    <row r="30" spans="1:13" ht="30.75" customHeight="1">
      <c r="A30" s="33" t="s">
        <v>15</v>
      </c>
      <c r="B30" s="68">
        <f>SUM(D30:H30)</f>
        <v>1204560</v>
      </c>
      <c r="C30" s="87">
        <f>SUM(D30:H30)</f>
        <v>1204560</v>
      </c>
      <c r="D30" s="100">
        <v>223120</v>
      </c>
      <c r="E30" s="57">
        <v>829440</v>
      </c>
      <c r="F30" s="57">
        <v>152000</v>
      </c>
      <c r="G30" s="57">
        <v>0</v>
      </c>
      <c r="H30" s="104">
        <v>0</v>
      </c>
      <c r="I30" s="3"/>
      <c r="J30" s="40"/>
    </row>
    <row r="31" spans="1:13" ht="30.75" customHeight="1">
      <c r="A31" s="33" t="s">
        <v>16</v>
      </c>
      <c r="B31" s="68">
        <f>SUM(D31:H31)</f>
        <v>776923</v>
      </c>
      <c r="C31" s="87">
        <f>SUM(D31:H31)</f>
        <v>776923</v>
      </c>
      <c r="D31" s="100">
        <v>8923</v>
      </c>
      <c r="E31" s="57">
        <v>0</v>
      </c>
      <c r="F31" s="57">
        <v>268000</v>
      </c>
      <c r="G31" s="57">
        <v>500000</v>
      </c>
      <c r="H31" s="104">
        <v>0</v>
      </c>
      <c r="I31" s="34"/>
      <c r="J31" s="40"/>
    </row>
    <row r="32" spans="1:13" ht="30.75" customHeight="1">
      <c r="A32" s="27" t="s">
        <v>17</v>
      </c>
      <c r="B32" s="68">
        <f>SUM(D32:H32)</f>
        <v>1981483</v>
      </c>
      <c r="C32" s="87">
        <f>SUM(C29:C31)</f>
        <v>1981483</v>
      </c>
      <c r="D32" s="101">
        <f>SUM(D29:D31)</f>
        <v>232043</v>
      </c>
      <c r="E32" s="58">
        <f>SUM(E30:E31)</f>
        <v>829440</v>
      </c>
      <c r="F32" s="58">
        <f>SUM(F30:F31)</f>
        <v>420000</v>
      </c>
      <c r="G32" s="58">
        <f>SUM(G30:G31)</f>
        <v>500000</v>
      </c>
      <c r="H32" s="105">
        <f t="shared" ref="H32" si="0">SUM(H30:H31)</f>
        <v>0</v>
      </c>
      <c r="I32" s="3"/>
      <c r="J32" s="40"/>
    </row>
    <row r="33" spans="1:14" ht="30.75" customHeight="1">
      <c r="A33" s="33" t="s">
        <v>18</v>
      </c>
      <c r="B33" s="68">
        <f>SUM(D33:H33)</f>
        <v>256148</v>
      </c>
      <c r="C33" s="87">
        <f t="shared" ref="C33" si="1">SUM(D33:H33)</f>
        <v>256148</v>
      </c>
      <c r="D33" s="100">
        <v>23204</v>
      </c>
      <c r="E33" s="57">
        <v>82944</v>
      </c>
      <c r="F33" s="57">
        <v>0</v>
      </c>
      <c r="G33" s="57">
        <v>150000</v>
      </c>
      <c r="H33" s="104">
        <v>0</v>
      </c>
      <c r="I33" s="34"/>
      <c r="J33" s="40"/>
    </row>
    <row r="34" spans="1:14" ht="30.75" customHeight="1">
      <c r="A34" s="27" t="s">
        <v>19</v>
      </c>
      <c r="B34" s="68">
        <f>SUM(D34:H34)</f>
        <v>2237631</v>
      </c>
      <c r="C34" s="87">
        <f>C32+C33</f>
        <v>2237631</v>
      </c>
      <c r="D34" s="101">
        <f>D32+D33</f>
        <v>255247</v>
      </c>
      <c r="E34" s="58">
        <f>E32+E33</f>
        <v>912384</v>
      </c>
      <c r="F34" s="58">
        <f>F32+F33</f>
        <v>420000</v>
      </c>
      <c r="G34" s="58">
        <f>G32+G33</f>
        <v>650000</v>
      </c>
      <c r="H34" s="105">
        <f t="shared" ref="H34" si="2">H32+H33</f>
        <v>0</v>
      </c>
      <c r="I34" s="3"/>
      <c r="J34" s="40"/>
    </row>
    <row r="35" spans="1:14" ht="30.75" customHeight="1">
      <c r="A35" s="110"/>
      <c r="B35" s="68"/>
      <c r="C35" s="87"/>
      <c r="D35" s="101">
        <f t="shared" ref="D35:F35" si="3">ROUNDDOWN(D34*5%,0)</f>
        <v>12762</v>
      </c>
      <c r="E35" s="58">
        <f t="shared" si="3"/>
        <v>45619</v>
      </c>
      <c r="F35" s="58">
        <f t="shared" si="3"/>
        <v>21000</v>
      </c>
      <c r="G35" s="111">
        <f>ROUNDDOWN(G34*5%,0)</f>
        <v>32500</v>
      </c>
      <c r="H35" s="105"/>
      <c r="I35" s="3"/>
      <c r="J35" s="40"/>
    </row>
    <row r="36" spans="1:14" ht="30.75" customHeight="1">
      <c r="A36" s="93" t="s">
        <v>46</v>
      </c>
      <c r="B36" s="89">
        <f>ROUNDDOWN(B34*5%,0)</f>
        <v>111881</v>
      </c>
      <c r="C36" s="88">
        <f>SUM(D36:H36)</f>
        <v>112381</v>
      </c>
      <c r="D36" s="100">
        <v>12762</v>
      </c>
      <c r="E36" s="57">
        <v>45619</v>
      </c>
      <c r="F36" s="57">
        <v>21000</v>
      </c>
      <c r="G36" s="57">
        <v>33000</v>
      </c>
      <c r="H36" s="104">
        <v>0</v>
      </c>
      <c r="I36" s="34"/>
      <c r="J36" s="40"/>
    </row>
    <row r="37" spans="1:14" ht="30.75" customHeight="1" thickBot="1">
      <c r="A37" s="94" t="s">
        <v>21</v>
      </c>
      <c r="B37" s="109">
        <f>B34+B36</f>
        <v>2349512</v>
      </c>
      <c r="C37" s="69">
        <f>C34+C36</f>
        <v>2350012</v>
      </c>
      <c r="D37" s="101">
        <f>D34+D36</f>
        <v>268009</v>
      </c>
      <c r="E37" s="58">
        <f>E34+E36</f>
        <v>958003</v>
      </c>
      <c r="F37" s="58">
        <f>SUM(F34:F36)</f>
        <v>462000</v>
      </c>
      <c r="G37" s="58">
        <f>SUM(G34:G36)</f>
        <v>715500</v>
      </c>
      <c r="H37" s="105">
        <f>SUM(H34:H36)</f>
        <v>0</v>
      </c>
      <c r="I37" s="3"/>
      <c r="J37" s="40"/>
    </row>
    <row r="38" spans="1:14" ht="31.5" customHeight="1" thickBot="1">
      <c r="A38" s="92" t="s">
        <v>26</v>
      </c>
      <c r="B38" s="90"/>
      <c r="C38" s="96"/>
      <c r="D38" s="102"/>
      <c r="E38" s="462">
        <f>SUM(E34:H34)</f>
        <v>1982384</v>
      </c>
      <c r="F38" s="463"/>
      <c r="G38" s="463"/>
      <c r="H38" s="464"/>
      <c r="I38" s="3"/>
      <c r="J38" s="40"/>
      <c r="L38" s="54"/>
      <c r="M38" s="54"/>
    </row>
    <row r="39" spans="1:14" ht="18.75" customHeight="1">
      <c r="A39" s="56" t="s">
        <v>40</v>
      </c>
      <c r="B39" s="56"/>
      <c r="C39" s="56"/>
      <c r="D39" s="54"/>
      <c r="E39" s="54"/>
      <c r="F39" s="54"/>
      <c r="G39" s="54"/>
      <c r="I39" s="3"/>
      <c r="J39" s="54"/>
      <c r="K39" s="54"/>
      <c r="L39" s="54"/>
      <c r="M39" s="54"/>
    </row>
    <row r="40" spans="1:14" ht="60.75" customHeight="1">
      <c r="M40" s="54"/>
      <c r="N40" s="54"/>
    </row>
  </sheetData>
  <mergeCells count="8">
    <mergeCell ref="E38:H38"/>
    <mergeCell ref="A3:H3"/>
    <mergeCell ref="A4:H4"/>
    <mergeCell ref="A26:A28"/>
    <mergeCell ref="B26:B28"/>
    <mergeCell ref="C26:C28"/>
    <mergeCell ref="D26:H26"/>
    <mergeCell ref="E27:H27"/>
  </mergeCells>
  <phoneticPr fontId="3"/>
  <pageMargins left="0.74803149606299213" right="0.23622047244094491" top="0.62992125984251968" bottom="0.27559055118110237" header="0.51181102362204722"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view="pageBreakPreview" topLeftCell="A22" zoomScaleNormal="100" zoomScaleSheetLayoutView="100" workbookViewId="0">
      <selection activeCell="N21" sqref="N21"/>
    </sheetView>
  </sheetViews>
  <sheetFormatPr defaultColWidth="9" defaultRowHeight="13.2"/>
  <cols>
    <col min="1" max="7" width="6.6640625" style="161" customWidth="1"/>
    <col min="8" max="8" width="6.6640625" style="166" customWidth="1"/>
    <col min="9" max="15" width="6.6640625" style="161" customWidth="1"/>
    <col min="16" max="16384" width="9" style="161"/>
  </cols>
  <sheetData>
    <row r="1" spans="1:14" ht="25.5" customHeight="1">
      <c r="A1" s="160" t="s">
        <v>74</v>
      </c>
      <c r="C1" s="193" t="s">
        <v>96</v>
      </c>
      <c r="G1" s="162"/>
      <c r="H1" s="163"/>
    </row>
    <row r="2" spans="1:14" ht="9.9" customHeight="1">
      <c r="G2" s="162"/>
      <c r="H2" s="163"/>
    </row>
    <row r="3" spans="1:14" ht="25.5" customHeight="1">
      <c r="A3" s="361" t="s">
        <v>75</v>
      </c>
      <c r="B3" s="361"/>
      <c r="C3" s="361"/>
      <c r="D3" s="361"/>
      <c r="E3" s="361"/>
      <c r="F3" s="361"/>
      <c r="G3" s="361"/>
      <c r="H3" s="361"/>
      <c r="I3" s="361"/>
      <c r="J3" s="361"/>
      <c r="K3" s="361"/>
      <c r="L3" s="361"/>
      <c r="M3" s="361"/>
      <c r="N3" s="361"/>
    </row>
    <row r="4" spans="1:14" ht="25.5" customHeight="1">
      <c r="A4" s="388" t="s">
        <v>98</v>
      </c>
      <c r="B4" s="389"/>
      <c r="C4" s="389"/>
      <c r="D4" s="390"/>
      <c r="E4" s="192"/>
      <c r="F4" s="192"/>
      <c r="G4" s="192"/>
      <c r="H4" s="192"/>
      <c r="I4" s="192"/>
      <c r="J4" s="192"/>
      <c r="K4" s="192"/>
      <c r="L4" s="192"/>
      <c r="M4" s="192"/>
      <c r="N4" s="192"/>
    </row>
    <row r="5" spans="1:14" ht="9.9" customHeight="1">
      <c r="G5" s="162"/>
      <c r="H5" s="163"/>
    </row>
    <row r="6" spans="1:14" ht="35.1" customHeight="1">
      <c r="A6" s="393" t="s">
        <v>103</v>
      </c>
      <c r="B6" s="393"/>
      <c r="C6" s="393"/>
      <c r="D6" s="393"/>
      <c r="E6" s="391"/>
      <c r="F6" s="391"/>
      <c r="G6" s="391"/>
      <c r="H6" s="391"/>
      <c r="I6" s="391"/>
      <c r="J6" s="391"/>
      <c r="K6" s="391"/>
      <c r="L6" s="391"/>
      <c r="M6" s="391"/>
      <c r="N6" s="391"/>
    </row>
    <row r="7" spans="1:14" ht="9.9" customHeight="1">
      <c r="A7" s="168"/>
      <c r="B7" s="169"/>
      <c r="C7" s="169"/>
      <c r="D7" s="169"/>
      <c r="E7" s="169"/>
      <c r="G7" s="162"/>
      <c r="H7" s="163"/>
    </row>
    <row r="8" spans="1:14" ht="25.5" customHeight="1">
      <c r="A8" s="175" t="s">
        <v>104</v>
      </c>
      <c r="B8" s="170"/>
      <c r="C8" s="170"/>
      <c r="D8" s="170"/>
      <c r="E8" s="170"/>
      <c r="G8" s="162"/>
      <c r="H8" s="163"/>
    </row>
    <row r="9" spans="1:14" s="164" customFormat="1" ht="30.75" customHeight="1">
      <c r="A9" s="367" t="s">
        <v>86</v>
      </c>
      <c r="B9" s="368"/>
      <c r="C9" s="367" t="s">
        <v>87</v>
      </c>
      <c r="D9" s="369"/>
      <c r="E9" s="368"/>
      <c r="F9" s="174" t="s">
        <v>80</v>
      </c>
      <c r="G9" s="174" t="s">
        <v>81</v>
      </c>
      <c r="H9" s="174" t="s">
        <v>82</v>
      </c>
      <c r="I9" s="174" t="s">
        <v>83</v>
      </c>
      <c r="J9" s="174" t="s">
        <v>84</v>
      </c>
      <c r="K9" s="174" t="s">
        <v>85</v>
      </c>
      <c r="L9" s="174" t="s">
        <v>78</v>
      </c>
      <c r="M9" s="174" t="s">
        <v>77</v>
      </c>
      <c r="N9" s="311" t="s">
        <v>76</v>
      </c>
    </row>
    <row r="10" spans="1:14" s="164" customFormat="1" ht="20.100000000000001" customHeight="1">
      <c r="A10" s="332" t="s">
        <v>100</v>
      </c>
      <c r="B10" s="350"/>
      <c r="C10" s="355"/>
      <c r="D10" s="356"/>
      <c r="E10" s="357"/>
      <c r="F10" s="178"/>
      <c r="G10" s="178"/>
      <c r="H10" s="178"/>
      <c r="I10" s="178"/>
      <c r="J10" s="178"/>
      <c r="K10" s="178"/>
      <c r="L10" s="178"/>
      <c r="M10" s="178"/>
      <c r="N10" s="312"/>
    </row>
    <row r="11" spans="1:14" s="164" customFormat="1" ht="20.100000000000001" customHeight="1">
      <c r="A11" s="351"/>
      <c r="B11" s="352"/>
      <c r="C11" s="339"/>
      <c r="D11" s="340"/>
      <c r="E11" s="341"/>
      <c r="F11" s="179"/>
      <c r="G11" s="179"/>
      <c r="H11" s="179"/>
      <c r="I11" s="179"/>
      <c r="J11" s="179"/>
      <c r="K11" s="179"/>
      <c r="L11" s="179"/>
      <c r="M11" s="179"/>
      <c r="N11" s="313"/>
    </row>
    <row r="12" spans="1:14" s="164" customFormat="1" ht="20.100000000000001" customHeight="1">
      <c r="A12" s="351"/>
      <c r="B12" s="352"/>
      <c r="C12" s="336"/>
      <c r="D12" s="337"/>
      <c r="E12" s="338"/>
      <c r="F12" s="178"/>
      <c r="G12" s="178"/>
      <c r="H12" s="178"/>
      <c r="I12" s="178"/>
      <c r="J12" s="178"/>
      <c r="K12" s="178"/>
      <c r="L12" s="178"/>
      <c r="M12" s="178"/>
      <c r="N12" s="312"/>
    </row>
    <row r="13" spans="1:14" s="164" customFormat="1" ht="20.100000000000001" customHeight="1">
      <c r="A13" s="351"/>
      <c r="B13" s="352"/>
      <c r="C13" s="339"/>
      <c r="D13" s="340"/>
      <c r="E13" s="341"/>
      <c r="F13" s="179"/>
      <c r="G13" s="179"/>
      <c r="H13" s="179"/>
      <c r="I13" s="179"/>
      <c r="J13" s="179"/>
      <c r="K13" s="179"/>
      <c r="L13" s="179"/>
      <c r="M13" s="179"/>
      <c r="N13" s="313"/>
    </row>
    <row r="14" spans="1:14" s="164" customFormat="1" ht="20.100000000000001" customHeight="1">
      <c r="A14" s="351"/>
      <c r="B14" s="352"/>
      <c r="C14" s="342"/>
      <c r="D14" s="343"/>
      <c r="E14" s="344"/>
      <c r="F14" s="178"/>
      <c r="G14" s="178"/>
      <c r="H14" s="178"/>
      <c r="I14" s="178"/>
      <c r="J14" s="178"/>
      <c r="K14" s="178"/>
      <c r="L14" s="178"/>
      <c r="M14" s="178"/>
      <c r="N14" s="312"/>
    </row>
    <row r="15" spans="1:14" s="164" customFormat="1" ht="20.100000000000001" customHeight="1">
      <c r="A15" s="351"/>
      <c r="B15" s="352"/>
      <c r="C15" s="339"/>
      <c r="D15" s="340"/>
      <c r="E15" s="341"/>
      <c r="F15" s="179"/>
      <c r="G15" s="179"/>
      <c r="H15" s="179"/>
      <c r="I15" s="179"/>
      <c r="J15" s="179"/>
      <c r="K15" s="179"/>
      <c r="L15" s="179"/>
      <c r="M15" s="179"/>
      <c r="N15" s="313"/>
    </row>
    <row r="16" spans="1:14" s="164" customFormat="1" ht="20.100000000000001" customHeight="1">
      <c r="A16" s="351"/>
      <c r="B16" s="352"/>
      <c r="C16" s="342"/>
      <c r="D16" s="343"/>
      <c r="E16" s="344"/>
      <c r="F16" s="178"/>
      <c r="G16" s="178"/>
      <c r="H16" s="178"/>
      <c r="I16" s="178"/>
      <c r="J16" s="178"/>
      <c r="K16" s="178"/>
      <c r="L16" s="178"/>
      <c r="M16" s="178"/>
      <c r="N16" s="312"/>
    </row>
    <row r="17" spans="1:14" s="164" customFormat="1" ht="20.100000000000001" customHeight="1">
      <c r="A17" s="353"/>
      <c r="B17" s="354"/>
      <c r="C17" s="339"/>
      <c r="D17" s="340"/>
      <c r="E17" s="341"/>
      <c r="F17" s="179"/>
      <c r="G17" s="179"/>
      <c r="H17" s="179"/>
      <c r="I17" s="179"/>
      <c r="J17" s="179"/>
      <c r="K17" s="179"/>
      <c r="L17" s="179"/>
      <c r="M17" s="179"/>
      <c r="N17" s="313"/>
    </row>
    <row r="18" spans="1:14" s="164" customFormat="1" ht="20.100000000000001" customHeight="1">
      <c r="A18" s="332" t="s">
        <v>101</v>
      </c>
      <c r="B18" s="350"/>
      <c r="C18" s="355"/>
      <c r="D18" s="356"/>
      <c r="E18" s="357"/>
      <c r="F18" s="178"/>
      <c r="G18" s="178"/>
      <c r="H18" s="178"/>
      <c r="I18" s="178"/>
      <c r="J18" s="178"/>
      <c r="K18" s="178"/>
      <c r="L18" s="178"/>
      <c r="M18" s="178"/>
      <c r="N18" s="312"/>
    </row>
    <row r="19" spans="1:14" s="164" customFormat="1" ht="20.100000000000001" customHeight="1">
      <c r="A19" s="351"/>
      <c r="B19" s="352"/>
      <c r="C19" s="339"/>
      <c r="D19" s="340"/>
      <c r="E19" s="341"/>
      <c r="F19" s="179"/>
      <c r="G19" s="179"/>
      <c r="H19" s="179"/>
      <c r="I19" s="179"/>
      <c r="J19" s="179"/>
      <c r="K19" s="179"/>
      <c r="L19" s="179"/>
      <c r="M19" s="179"/>
      <c r="N19" s="313"/>
    </row>
    <row r="20" spans="1:14" s="164" customFormat="1" ht="20.100000000000001" customHeight="1">
      <c r="A20" s="351"/>
      <c r="B20" s="352"/>
      <c r="C20" s="336"/>
      <c r="D20" s="337"/>
      <c r="E20" s="338"/>
      <c r="F20" s="178"/>
      <c r="G20" s="178"/>
      <c r="H20" s="178"/>
      <c r="I20" s="178"/>
      <c r="J20" s="178"/>
      <c r="K20" s="178"/>
      <c r="L20" s="178"/>
      <c r="M20" s="178"/>
      <c r="N20" s="312"/>
    </row>
    <row r="21" spans="1:14" s="164" customFormat="1" ht="20.100000000000001" customHeight="1">
      <c r="A21" s="351"/>
      <c r="B21" s="352"/>
      <c r="C21" s="339"/>
      <c r="D21" s="340"/>
      <c r="E21" s="341"/>
      <c r="F21" s="179"/>
      <c r="G21" s="179"/>
      <c r="H21" s="179"/>
      <c r="I21" s="179"/>
      <c r="J21" s="179"/>
      <c r="K21" s="179"/>
      <c r="L21" s="179"/>
      <c r="M21" s="179"/>
      <c r="N21" s="313"/>
    </row>
    <row r="22" spans="1:14" s="164" customFormat="1" ht="20.100000000000001" customHeight="1">
      <c r="A22" s="351"/>
      <c r="B22" s="352"/>
      <c r="C22" s="342"/>
      <c r="D22" s="343"/>
      <c r="E22" s="344"/>
      <c r="F22" s="178"/>
      <c r="G22" s="178"/>
      <c r="H22" s="178"/>
      <c r="I22" s="178"/>
      <c r="J22" s="178"/>
      <c r="K22" s="178"/>
      <c r="L22" s="178"/>
      <c r="M22" s="178"/>
      <c r="N22" s="312"/>
    </row>
    <row r="23" spans="1:14" s="164" customFormat="1" ht="20.100000000000001" customHeight="1">
      <c r="A23" s="351"/>
      <c r="B23" s="352"/>
      <c r="C23" s="339"/>
      <c r="D23" s="340"/>
      <c r="E23" s="341"/>
      <c r="F23" s="179"/>
      <c r="G23" s="179"/>
      <c r="H23" s="179"/>
      <c r="I23" s="179"/>
      <c r="J23" s="179"/>
      <c r="K23" s="179"/>
      <c r="L23" s="179"/>
      <c r="M23" s="179"/>
      <c r="N23" s="313"/>
    </row>
    <row r="24" spans="1:14" ht="20.100000000000001" customHeight="1">
      <c r="A24" s="351"/>
      <c r="B24" s="352"/>
      <c r="C24" s="342"/>
      <c r="D24" s="343"/>
      <c r="E24" s="344"/>
      <c r="F24" s="178"/>
      <c r="G24" s="178"/>
      <c r="H24" s="178"/>
      <c r="I24" s="178"/>
      <c r="J24" s="178"/>
      <c r="K24" s="178"/>
      <c r="L24" s="178"/>
      <c r="M24" s="178"/>
      <c r="N24" s="312"/>
    </row>
    <row r="25" spans="1:14" ht="20.100000000000001" customHeight="1">
      <c r="A25" s="353"/>
      <c r="B25" s="354"/>
      <c r="C25" s="339"/>
      <c r="D25" s="340"/>
      <c r="E25" s="341"/>
      <c r="F25" s="179"/>
      <c r="G25" s="179"/>
      <c r="H25" s="179"/>
      <c r="I25" s="179"/>
      <c r="J25" s="179"/>
      <c r="K25" s="179"/>
      <c r="L25" s="179"/>
      <c r="M25" s="179"/>
      <c r="N25" s="313"/>
    </row>
    <row r="26" spans="1:14" ht="20.100000000000001" customHeight="1">
      <c r="A26" s="332" t="s">
        <v>102</v>
      </c>
      <c r="B26" s="350"/>
      <c r="C26" s="355"/>
      <c r="D26" s="356"/>
      <c r="E26" s="357"/>
      <c r="F26" s="178"/>
      <c r="G26" s="178"/>
      <c r="H26" s="178"/>
      <c r="I26" s="178"/>
      <c r="J26" s="178"/>
      <c r="K26" s="178"/>
      <c r="L26" s="178"/>
      <c r="M26" s="178"/>
      <c r="N26" s="312"/>
    </row>
    <row r="27" spans="1:14" ht="20.100000000000001" customHeight="1">
      <c r="A27" s="351"/>
      <c r="B27" s="352"/>
      <c r="C27" s="339"/>
      <c r="D27" s="340"/>
      <c r="E27" s="341"/>
      <c r="F27" s="179"/>
      <c r="G27" s="179"/>
      <c r="H27" s="179"/>
      <c r="I27" s="179"/>
      <c r="J27" s="179"/>
      <c r="K27" s="179"/>
      <c r="L27" s="179"/>
      <c r="M27" s="179"/>
      <c r="N27" s="313"/>
    </row>
    <row r="28" spans="1:14" ht="20.100000000000001" customHeight="1">
      <c r="A28" s="351"/>
      <c r="B28" s="352"/>
      <c r="C28" s="355"/>
      <c r="D28" s="356"/>
      <c r="E28" s="357"/>
      <c r="F28" s="178"/>
      <c r="G28" s="178"/>
      <c r="H28" s="178"/>
      <c r="I28" s="178"/>
      <c r="J28" s="178"/>
      <c r="K28" s="178"/>
      <c r="L28" s="178"/>
      <c r="M28" s="178"/>
      <c r="N28" s="312"/>
    </row>
    <row r="29" spans="1:14" ht="20.100000000000001" customHeight="1">
      <c r="A29" s="351"/>
      <c r="B29" s="352"/>
      <c r="C29" s="339"/>
      <c r="D29" s="340"/>
      <c r="E29" s="341"/>
      <c r="F29" s="179"/>
      <c r="G29" s="179"/>
      <c r="H29" s="179"/>
      <c r="I29" s="179"/>
      <c r="J29" s="179"/>
      <c r="K29" s="179"/>
      <c r="L29" s="179"/>
      <c r="M29" s="179"/>
      <c r="N29" s="313"/>
    </row>
    <row r="30" spans="1:14" ht="20.100000000000001" customHeight="1">
      <c r="A30" s="351"/>
      <c r="B30" s="352"/>
      <c r="C30" s="355"/>
      <c r="D30" s="356"/>
      <c r="E30" s="357"/>
      <c r="F30" s="178"/>
      <c r="G30" s="178"/>
      <c r="H30" s="178"/>
      <c r="I30" s="178"/>
      <c r="J30" s="178"/>
      <c r="K30" s="178"/>
      <c r="L30" s="178"/>
      <c r="M30" s="178"/>
      <c r="N30" s="312"/>
    </row>
    <row r="31" spans="1:14" ht="20.100000000000001" customHeight="1">
      <c r="A31" s="351"/>
      <c r="B31" s="352"/>
      <c r="C31" s="339"/>
      <c r="D31" s="340"/>
      <c r="E31" s="341"/>
      <c r="F31" s="179"/>
      <c r="G31" s="179"/>
      <c r="H31" s="179"/>
      <c r="I31" s="179"/>
      <c r="J31" s="179"/>
      <c r="K31" s="179"/>
      <c r="L31" s="179"/>
      <c r="M31" s="179"/>
      <c r="N31" s="313"/>
    </row>
    <row r="32" spans="1:14" ht="20.100000000000001" customHeight="1">
      <c r="A32" s="351"/>
      <c r="B32" s="352"/>
      <c r="C32" s="342"/>
      <c r="D32" s="343"/>
      <c r="E32" s="344"/>
      <c r="F32" s="178"/>
      <c r="G32" s="178"/>
      <c r="H32" s="178"/>
      <c r="I32" s="178"/>
      <c r="J32" s="178"/>
      <c r="K32" s="178"/>
      <c r="L32" s="178"/>
      <c r="M32" s="178"/>
      <c r="N32" s="312"/>
    </row>
    <row r="33" spans="1:14" ht="20.100000000000001" customHeight="1">
      <c r="A33" s="353"/>
      <c r="B33" s="354"/>
      <c r="C33" s="339"/>
      <c r="D33" s="340"/>
      <c r="E33" s="341"/>
      <c r="F33" s="179"/>
      <c r="G33" s="179"/>
      <c r="H33" s="179"/>
      <c r="I33" s="179"/>
      <c r="J33" s="179"/>
      <c r="K33" s="179"/>
      <c r="L33" s="179"/>
      <c r="M33" s="179"/>
      <c r="N33" s="313"/>
    </row>
    <row r="34" spans="1:14" ht="20.100000000000001" customHeight="1">
      <c r="A34" s="376" t="s">
        <v>89</v>
      </c>
      <c r="B34" s="350"/>
      <c r="C34" s="342"/>
      <c r="D34" s="343"/>
      <c r="E34" s="344"/>
      <c r="F34" s="178"/>
      <c r="G34" s="178"/>
      <c r="H34" s="178"/>
      <c r="I34" s="178"/>
      <c r="J34" s="178"/>
      <c r="K34" s="178"/>
      <c r="L34" s="178"/>
      <c r="M34" s="178"/>
      <c r="N34" s="312"/>
    </row>
    <row r="35" spans="1:14" ht="20.100000000000001" customHeight="1">
      <c r="A35" s="351"/>
      <c r="B35" s="352"/>
      <c r="C35" s="339"/>
      <c r="D35" s="340"/>
      <c r="E35" s="341"/>
      <c r="F35" s="179"/>
      <c r="G35" s="179"/>
      <c r="H35" s="179"/>
      <c r="I35" s="179"/>
      <c r="J35" s="179"/>
      <c r="K35" s="179"/>
      <c r="L35" s="179"/>
      <c r="M35" s="179"/>
      <c r="N35" s="313"/>
    </row>
    <row r="36" spans="1:14" ht="20.100000000000001" customHeight="1">
      <c r="A36" s="351"/>
      <c r="B36" s="352"/>
      <c r="C36" s="342"/>
      <c r="D36" s="343"/>
      <c r="E36" s="344"/>
      <c r="F36" s="178"/>
      <c r="G36" s="178"/>
      <c r="H36" s="178"/>
      <c r="I36" s="178"/>
      <c r="J36" s="178"/>
      <c r="K36" s="178"/>
      <c r="L36" s="178"/>
      <c r="M36" s="178"/>
      <c r="N36" s="312"/>
    </row>
    <row r="37" spans="1:14" ht="20.100000000000001" customHeight="1">
      <c r="A37" s="351"/>
      <c r="B37" s="352"/>
      <c r="C37" s="339"/>
      <c r="D37" s="340"/>
      <c r="E37" s="341"/>
      <c r="F37" s="179"/>
      <c r="G37" s="179"/>
      <c r="H37" s="179"/>
      <c r="I37" s="179"/>
      <c r="J37" s="179"/>
      <c r="K37" s="179"/>
      <c r="L37" s="179"/>
      <c r="M37" s="179"/>
      <c r="N37" s="313"/>
    </row>
    <row r="38" spans="1:14" ht="20.100000000000001" customHeight="1">
      <c r="A38" s="351"/>
      <c r="B38" s="352"/>
      <c r="C38" s="342"/>
      <c r="D38" s="343"/>
      <c r="E38" s="344"/>
      <c r="F38" s="178"/>
      <c r="G38" s="178"/>
      <c r="H38" s="178"/>
      <c r="I38" s="178"/>
      <c r="J38" s="178"/>
      <c r="K38" s="178"/>
      <c r="L38" s="178"/>
      <c r="M38" s="178"/>
      <c r="N38" s="312"/>
    </row>
    <row r="39" spans="1:14" ht="20.100000000000001" customHeight="1">
      <c r="A39" s="351"/>
      <c r="B39" s="352"/>
      <c r="C39" s="339"/>
      <c r="D39" s="340"/>
      <c r="E39" s="341"/>
      <c r="F39" s="179"/>
      <c r="G39" s="179"/>
      <c r="H39" s="179"/>
      <c r="I39" s="179"/>
      <c r="J39" s="179"/>
      <c r="K39" s="179"/>
      <c r="L39" s="179"/>
      <c r="M39" s="179"/>
      <c r="N39" s="313"/>
    </row>
    <row r="40" spans="1:14" ht="20.100000000000001" customHeight="1">
      <c r="A40" s="351"/>
      <c r="B40" s="352"/>
      <c r="C40" s="342"/>
      <c r="D40" s="343"/>
      <c r="E40" s="344"/>
      <c r="F40" s="178"/>
      <c r="G40" s="178"/>
      <c r="H40" s="178"/>
      <c r="I40" s="178"/>
      <c r="J40" s="178"/>
      <c r="K40" s="178"/>
      <c r="L40" s="178"/>
      <c r="M40" s="178"/>
      <c r="N40" s="312"/>
    </row>
    <row r="41" spans="1:14" ht="20.100000000000001" customHeight="1">
      <c r="A41" s="353"/>
      <c r="B41" s="354"/>
      <c r="C41" s="339"/>
      <c r="D41" s="340"/>
      <c r="E41" s="341"/>
      <c r="F41" s="179"/>
      <c r="G41" s="179"/>
      <c r="H41" s="179"/>
      <c r="I41" s="179"/>
      <c r="J41" s="179"/>
      <c r="K41" s="179"/>
      <c r="L41" s="179"/>
      <c r="M41" s="179"/>
      <c r="N41" s="313"/>
    </row>
    <row r="42" spans="1:14" ht="9.9" customHeight="1">
      <c r="A42" s="176"/>
      <c r="B42" s="176"/>
      <c r="C42" s="331"/>
      <c r="D42" s="331"/>
      <c r="E42" s="331"/>
      <c r="F42" s="176"/>
      <c r="G42" s="176"/>
      <c r="H42" s="177"/>
      <c r="I42" s="176"/>
      <c r="J42" s="176"/>
      <c r="K42" s="176"/>
      <c r="L42" s="176"/>
      <c r="M42" s="176"/>
      <c r="N42" s="176"/>
    </row>
    <row r="43" spans="1:14" ht="20.100000000000001" customHeight="1">
      <c r="A43" s="330" t="s">
        <v>189</v>
      </c>
      <c r="B43" s="392"/>
      <c r="C43" s="392"/>
      <c r="D43" s="392"/>
      <c r="E43" s="392"/>
      <c r="F43" s="392"/>
      <c r="G43" s="392"/>
      <c r="H43" s="392"/>
      <c r="I43" s="392"/>
      <c r="J43" s="392"/>
      <c r="K43" s="392"/>
      <c r="L43" s="392"/>
      <c r="M43" s="392"/>
      <c r="N43" s="392"/>
    </row>
    <row r="44" spans="1:14" ht="20.100000000000001" customHeight="1">
      <c r="A44" s="392"/>
      <c r="B44" s="392"/>
      <c r="C44" s="392"/>
      <c r="D44" s="392"/>
      <c r="E44" s="392"/>
      <c r="F44" s="392"/>
      <c r="G44" s="392"/>
      <c r="H44" s="392"/>
      <c r="I44" s="392"/>
      <c r="J44" s="392"/>
      <c r="K44" s="392"/>
      <c r="L44" s="392"/>
      <c r="M44" s="392"/>
      <c r="N44" s="392"/>
    </row>
    <row r="45" spans="1:14" ht="20.100000000000001" customHeight="1">
      <c r="A45" s="176"/>
      <c r="B45" s="176"/>
      <c r="C45" s="176"/>
      <c r="D45" s="176"/>
      <c r="E45" s="176"/>
      <c r="F45" s="176"/>
      <c r="G45" s="176"/>
      <c r="H45" s="177"/>
      <c r="I45" s="176"/>
      <c r="J45" s="176"/>
      <c r="K45" s="176"/>
      <c r="L45" s="176"/>
      <c r="M45" s="176"/>
      <c r="N45" s="176"/>
    </row>
    <row r="46" spans="1:14" ht="20.100000000000001" customHeight="1"/>
    <row r="47" spans="1:14" ht="20.100000000000001" customHeight="1"/>
    <row r="48" spans="1:14" ht="20.100000000000001" customHeight="1"/>
    <row r="49" ht="20.100000000000001" customHeight="1"/>
    <row r="50" ht="20.100000000000001" customHeight="1"/>
    <row r="51" ht="20.100000000000001" customHeight="1"/>
    <row r="52" ht="20.100000000000001" customHeight="1"/>
  </sheetData>
  <mergeCells count="44">
    <mergeCell ref="A43:N44"/>
    <mergeCell ref="C42:E42"/>
    <mergeCell ref="A3:N3"/>
    <mergeCell ref="A10:B17"/>
    <mergeCell ref="A18:B25"/>
    <mergeCell ref="A26:B33"/>
    <mergeCell ref="A34:B41"/>
    <mergeCell ref="A6:D6"/>
    <mergeCell ref="C36:E36"/>
    <mergeCell ref="C37:E37"/>
    <mergeCell ref="C38:E38"/>
    <mergeCell ref="C39:E39"/>
    <mergeCell ref="C40:E40"/>
    <mergeCell ref="C41:E41"/>
    <mergeCell ref="C30:E30"/>
    <mergeCell ref="C31:E31"/>
    <mergeCell ref="C32:E32"/>
    <mergeCell ref="C33:E33"/>
    <mergeCell ref="C34:E34"/>
    <mergeCell ref="C35:E35"/>
    <mergeCell ref="C29:E29"/>
    <mergeCell ref="C26:E26"/>
    <mergeCell ref="C27:E27"/>
    <mergeCell ref="C18:E18"/>
    <mergeCell ref="C19:E19"/>
    <mergeCell ref="C20:E20"/>
    <mergeCell ref="C21:E21"/>
    <mergeCell ref="C22:E22"/>
    <mergeCell ref="A4:D4"/>
    <mergeCell ref="C28:E28"/>
    <mergeCell ref="E6:N6"/>
    <mergeCell ref="C17:E17"/>
    <mergeCell ref="A9:B9"/>
    <mergeCell ref="C9:E9"/>
    <mergeCell ref="C10:E10"/>
    <mergeCell ref="C11:E11"/>
    <mergeCell ref="C12:E12"/>
    <mergeCell ref="C13:E13"/>
    <mergeCell ref="C14:E14"/>
    <mergeCell ref="C15:E15"/>
    <mergeCell ref="C16:E16"/>
    <mergeCell ref="C23:E23"/>
    <mergeCell ref="C24:E24"/>
    <mergeCell ref="C25:E25"/>
  </mergeCells>
  <phoneticPr fontId="3"/>
  <pageMargins left="0.98425196850393704" right="0.78740157480314965" top="0.98425196850393704" bottom="0.78740157480314965"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
  <sheetViews>
    <sheetView showGridLines="0" view="pageBreakPreview" topLeftCell="A10" zoomScaleNormal="100" zoomScaleSheetLayoutView="100" workbookViewId="0">
      <selection activeCell="A19" sqref="A19:D21"/>
    </sheetView>
  </sheetViews>
  <sheetFormatPr defaultColWidth="9" defaultRowHeight="13.2"/>
  <cols>
    <col min="1" max="1" width="26.88671875" style="161" bestFit="1" customWidth="1"/>
    <col min="2" max="2" width="30.5546875" style="161" customWidth="1"/>
    <col min="3" max="3" width="20.5546875" style="161" customWidth="1"/>
    <col min="4" max="4" width="24.88671875" style="161" customWidth="1"/>
    <col min="5" max="5" width="13.6640625" style="161" customWidth="1"/>
    <col min="6" max="6" width="16.6640625" style="161" customWidth="1"/>
    <col min="7" max="7" width="12.88671875" style="166" customWidth="1"/>
    <col min="8" max="8" width="19.109375" style="161" hidden="1" customWidth="1"/>
    <col min="9" max="10" width="12" style="161" customWidth="1"/>
    <col min="11" max="16384" width="9" style="161"/>
  </cols>
  <sheetData>
    <row r="1" spans="1:7" ht="25.5" customHeight="1">
      <c r="A1" s="160" t="s">
        <v>72</v>
      </c>
      <c r="F1" s="162"/>
      <c r="G1" s="163"/>
    </row>
    <row r="2" spans="1:7" ht="9.9" customHeight="1">
      <c r="F2" s="162"/>
      <c r="G2" s="163"/>
    </row>
    <row r="3" spans="1:7" ht="25.5" customHeight="1">
      <c r="A3" s="361" t="s">
        <v>135</v>
      </c>
      <c r="B3" s="361"/>
      <c r="C3" s="361"/>
      <c r="D3" s="361"/>
      <c r="F3" s="162"/>
      <c r="G3" s="163"/>
    </row>
    <row r="4" spans="1:7" ht="9.9" customHeight="1">
      <c r="F4" s="162"/>
      <c r="G4" s="163"/>
    </row>
    <row r="5" spans="1:7" ht="35.1" customHeight="1">
      <c r="A5" s="167" t="s">
        <v>103</v>
      </c>
      <c r="B5" s="400"/>
      <c r="C5" s="400"/>
      <c r="D5" s="400"/>
      <c r="F5" s="162"/>
      <c r="G5" s="163"/>
    </row>
    <row r="6" spans="1:7" ht="35.1" customHeight="1">
      <c r="A6" s="167" t="s">
        <v>95</v>
      </c>
      <c r="B6" s="401"/>
      <c r="C6" s="401"/>
      <c r="D6" s="401"/>
      <c r="F6" s="162"/>
      <c r="G6" s="163"/>
    </row>
    <row r="7" spans="1:7" ht="35.1" customHeight="1">
      <c r="A7" s="168"/>
      <c r="B7" s="169"/>
      <c r="C7" s="169"/>
      <c r="D7" s="169"/>
      <c r="F7" s="162"/>
      <c r="G7" s="163"/>
    </row>
    <row r="8" spans="1:7" ht="25.5" customHeight="1" thickBot="1">
      <c r="D8" s="173" t="s">
        <v>94</v>
      </c>
      <c r="F8" s="162"/>
      <c r="G8" s="163"/>
    </row>
    <row r="9" spans="1:7" s="164" customFormat="1" ht="21.75" customHeight="1">
      <c r="A9" s="402" t="s">
        <v>73</v>
      </c>
      <c r="B9" s="404" t="s">
        <v>185</v>
      </c>
      <c r="C9" s="404" t="s">
        <v>127</v>
      </c>
      <c r="D9" s="406" t="s">
        <v>186</v>
      </c>
    </row>
    <row r="10" spans="1:7" s="164" customFormat="1" ht="55.5" customHeight="1">
      <c r="A10" s="403"/>
      <c r="B10" s="405"/>
      <c r="C10" s="405"/>
      <c r="D10" s="407"/>
    </row>
    <row r="11" spans="1:7" s="164" customFormat="1" ht="30.75" customHeight="1">
      <c r="A11" s="246" t="s">
        <v>105</v>
      </c>
      <c r="B11" s="243">
        <f>'様式10　経費積算内訳書（中核企業）'!B11</f>
        <v>0</v>
      </c>
      <c r="C11" s="394"/>
      <c r="D11" s="398"/>
    </row>
    <row r="12" spans="1:7" s="164" customFormat="1" ht="30.75" customHeight="1">
      <c r="A12" s="246" t="s">
        <v>106</v>
      </c>
      <c r="B12" s="244">
        <f>'様式10　経費積算内訳書（中核企業）'!B18</f>
        <v>0</v>
      </c>
      <c r="C12" s="394"/>
      <c r="D12" s="398"/>
    </row>
    <row r="13" spans="1:7" s="164" customFormat="1" ht="30.75" customHeight="1" thickBot="1">
      <c r="A13" s="247" t="s">
        <v>107</v>
      </c>
      <c r="B13" s="245">
        <f>'様式10　経費積算内訳書（中核企業）'!B25</f>
        <v>0</v>
      </c>
      <c r="C13" s="395"/>
      <c r="D13" s="399"/>
    </row>
    <row r="14" spans="1:7" s="164" customFormat="1" ht="30.75" customHeight="1" thickTop="1" thickBot="1">
      <c r="A14" s="237" t="s">
        <v>136</v>
      </c>
      <c r="B14" s="248">
        <f>'様式10　経費積算内訳書（中核企業）'!B44</f>
        <v>0</v>
      </c>
      <c r="C14" s="249">
        <f>'様式10　経費積算内訳書（中核企業）'!C44</f>
        <v>0</v>
      </c>
      <c r="D14" s="250">
        <f>'様式10　経費積算内訳書（中核企業）'!D44</f>
        <v>0</v>
      </c>
    </row>
    <row r="15" spans="1:7" s="164" customFormat="1" ht="15" customHeight="1" thickBot="1">
      <c r="A15" s="238"/>
      <c r="B15" s="239"/>
      <c r="D15" s="242"/>
    </row>
    <row r="16" spans="1:7" s="164" customFormat="1" ht="30.9" customHeight="1" thickTop="1" thickBot="1">
      <c r="B16" s="240" t="s">
        <v>127</v>
      </c>
      <c r="C16" s="234">
        <f>'様式10　経費積算内訳書（中核企業）'!C46</f>
        <v>0</v>
      </c>
      <c r="D16" s="233" t="s">
        <v>207</v>
      </c>
    </row>
    <row r="17" spans="1:11" s="164" customFormat="1" ht="30.9" customHeight="1" thickTop="1" thickBot="1">
      <c r="A17" s="171"/>
      <c r="B17" s="240" t="s">
        <v>131</v>
      </c>
      <c r="C17" s="254" t="e">
        <f>'様式10　経費積算内訳書（中核企業）'!C47</f>
        <v>#DIV/0!</v>
      </c>
      <c r="D17" s="172"/>
    </row>
    <row r="18" spans="1:11" s="164" customFormat="1" ht="15" customHeight="1" thickTop="1">
      <c r="A18" s="171"/>
      <c r="B18" s="240"/>
      <c r="C18" s="255"/>
      <c r="D18" s="172"/>
    </row>
    <row r="19" spans="1:11" s="164" customFormat="1" ht="30.75" customHeight="1">
      <c r="A19" s="396" t="s">
        <v>208</v>
      </c>
      <c r="B19" s="397"/>
      <c r="C19" s="397"/>
      <c r="D19" s="397"/>
    </row>
    <row r="20" spans="1:11" s="164" customFormat="1" ht="30.75" customHeight="1">
      <c r="A20" s="397"/>
      <c r="B20" s="397"/>
      <c r="C20" s="397"/>
      <c r="D20" s="397"/>
    </row>
    <row r="21" spans="1:11" s="164" customFormat="1" ht="30.75" customHeight="1">
      <c r="A21" s="397"/>
      <c r="B21" s="397"/>
      <c r="C21" s="397"/>
      <c r="D21" s="397"/>
    </row>
    <row r="22" spans="1:11" ht="15.75" customHeight="1">
      <c r="A22" s="162"/>
      <c r="J22" s="162"/>
      <c r="K22" s="162"/>
    </row>
  </sheetData>
  <mergeCells count="10">
    <mergeCell ref="C11:C13"/>
    <mergeCell ref="A19:D21"/>
    <mergeCell ref="D11:D13"/>
    <mergeCell ref="A3:D3"/>
    <mergeCell ref="B5:D5"/>
    <mergeCell ref="B6:D6"/>
    <mergeCell ref="A9:A10"/>
    <mergeCell ref="B9:B10"/>
    <mergeCell ref="D9:D10"/>
    <mergeCell ref="C9:C10"/>
  </mergeCells>
  <phoneticPr fontId="3"/>
  <dataValidations count="1">
    <dataValidation type="list" allowBlank="1" showInputMessage="1" showErrorMessage="1" sqref="B6:D6">
      <formula1>"導入検証ステージ,実用評価ステージ"</formula1>
    </dataValidation>
  </dataValidations>
  <pageMargins left="0.98425196850393704" right="0.78740157480314965" top="0.98425196850393704" bottom="0.78740157480314965" header="0.31496062992125984" footer="0.31496062992125984"/>
  <pageSetup paperSize="9" scale="8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2"/>
  <sheetViews>
    <sheetView showGridLines="0" view="pageBreakPreview" topLeftCell="A37" zoomScaleNormal="100" zoomScaleSheetLayoutView="100" workbookViewId="0">
      <selection activeCell="E66" sqref="E66"/>
    </sheetView>
  </sheetViews>
  <sheetFormatPr defaultColWidth="9" defaultRowHeight="13.2"/>
  <cols>
    <col min="1" max="1" width="33.6640625" style="161" customWidth="1"/>
    <col min="2" max="2" width="19.33203125" style="161" bestFit="1" customWidth="1"/>
    <col min="3" max="4" width="17.77734375" style="161" customWidth="1"/>
    <col min="5" max="6" width="15.109375" style="161" customWidth="1"/>
    <col min="7" max="7" width="11.21875" style="161" bestFit="1" customWidth="1"/>
    <col min="8" max="8" width="13.6640625" style="161" customWidth="1"/>
    <col min="9" max="9" width="16.6640625" style="161" customWidth="1"/>
    <col min="10" max="10" width="12.88671875" style="166" customWidth="1"/>
    <col min="11" max="11" width="19.109375" style="161" hidden="1" customWidth="1"/>
    <col min="12" max="13" width="12" style="161" customWidth="1"/>
    <col min="14" max="16384" width="9" style="161"/>
  </cols>
  <sheetData>
    <row r="1" spans="1:10" ht="25.5" customHeight="1">
      <c r="A1" s="236" t="s">
        <v>91</v>
      </c>
      <c r="I1" s="162"/>
      <c r="J1" s="163"/>
    </row>
    <row r="2" spans="1:10" ht="9.9" customHeight="1">
      <c r="I2" s="162"/>
      <c r="J2" s="163"/>
    </row>
    <row r="3" spans="1:10" ht="25.5" customHeight="1">
      <c r="A3" s="361" t="s">
        <v>108</v>
      </c>
      <c r="B3" s="361"/>
      <c r="C3" s="361"/>
      <c r="D3" s="361"/>
      <c r="E3" s="361"/>
      <c r="F3" s="361"/>
      <c r="G3" s="361"/>
      <c r="I3" s="162"/>
      <c r="J3" s="163"/>
    </row>
    <row r="4" spans="1:10" ht="9.9" customHeight="1">
      <c r="I4" s="162"/>
      <c r="J4" s="163"/>
    </row>
    <row r="5" spans="1:10" ht="35.1" customHeight="1">
      <c r="A5" s="167" t="s">
        <v>103</v>
      </c>
      <c r="B5" s="400"/>
      <c r="C5" s="400"/>
      <c r="D5" s="400"/>
      <c r="E5" s="400"/>
      <c r="F5" s="400"/>
      <c r="G5" s="400"/>
      <c r="I5" s="162"/>
      <c r="J5" s="163"/>
    </row>
    <row r="6" spans="1:10" ht="35.1" customHeight="1">
      <c r="A6" s="167" t="s">
        <v>188</v>
      </c>
      <c r="B6" s="200"/>
      <c r="C6" s="201"/>
      <c r="D6" s="201"/>
      <c r="E6" s="433"/>
      <c r="F6" s="433"/>
      <c r="G6" s="434"/>
      <c r="I6" s="162"/>
      <c r="J6" s="163"/>
    </row>
    <row r="7" spans="1:10" ht="21.75" customHeight="1">
      <c r="A7" s="184" t="s">
        <v>128</v>
      </c>
      <c r="B7" s="169"/>
      <c r="C7" s="169"/>
      <c r="D7" s="169"/>
      <c r="E7" s="169"/>
      <c r="F7" s="169"/>
      <c r="G7" s="169"/>
      <c r="I7" s="162"/>
      <c r="J7" s="163"/>
    </row>
    <row r="8" spans="1:10" ht="25.5" customHeight="1" thickBot="1">
      <c r="C8"/>
      <c r="D8"/>
      <c r="G8" s="173" t="s">
        <v>93</v>
      </c>
      <c r="I8" s="162"/>
      <c r="J8" s="163"/>
    </row>
    <row r="9" spans="1:10" ht="20.55" customHeight="1" thickBot="1">
      <c r="A9" s="411" t="s">
        <v>92</v>
      </c>
      <c r="B9" s="413" t="s">
        <v>137</v>
      </c>
      <c r="C9" s="414"/>
      <c r="D9" s="415"/>
      <c r="E9" s="416" t="s">
        <v>90</v>
      </c>
      <c r="F9" s="417"/>
      <c r="G9" s="418"/>
      <c r="I9" s="162"/>
      <c r="J9" s="163"/>
    </row>
    <row r="10" spans="1:10" s="164" customFormat="1" ht="30.6" customHeight="1" thickBot="1">
      <c r="A10" s="412"/>
      <c r="B10" s="251" t="s">
        <v>138</v>
      </c>
      <c r="C10" s="252" t="s">
        <v>139</v>
      </c>
      <c r="D10" s="253" t="s">
        <v>187</v>
      </c>
      <c r="E10" s="419"/>
      <c r="F10" s="419"/>
      <c r="G10" s="420"/>
    </row>
    <row r="11" spans="1:10" s="164" customFormat="1" ht="21.75" customHeight="1">
      <c r="A11" s="202" t="s">
        <v>105</v>
      </c>
      <c r="B11" s="286">
        <f>SUM(B12,B14,B16)</f>
        <v>0</v>
      </c>
      <c r="C11" s="300">
        <f>SUM(C12,C14,C16)</f>
        <v>0</v>
      </c>
      <c r="D11" s="300">
        <f>SUM(D12,D14,D16)</f>
        <v>0</v>
      </c>
      <c r="E11" s="226"/>
      <c r="F11" s="227"/>
      <c r="G11" s="228"/>
    </row>
    <row r="12" spans="1:10" s="164" customFormat="1" ht="21.75" customHeight="1">
      <c r="A12" s="185" t="s">
        <v>109</v>
      </c>
      <c r="B12" s="205">
        <f>SUM(B13)</f>
        <v>0</v>
      </c>
      <c r="C12" s="211">
        <f>SUM(C13)</f>
        <v>0</v>
      </c>
      <c r="D12" s="211">
        <f>SUM(D13)</f>
        <v>0</v>
      </c>
      <c r="E12" s="427"/>
      <c r="F12" s="428"/>
      <c r="G12" s="429"/>
    </row>
    <row r="13" spans="1:10" s="164" customFormat="1" ht="21.75" customHeight="1">
      <c r="A13" s="213"/>
      <c r="B13" s="231">
        <f>C13+D13</f>
        <v>0</v>
      </c>
      <c r="C13" s="258"/>
      <c r="D13" s="258"/>
      <c r="E13" s="408"/>
      <c r="F13" s="409"/>
      <c r="G13" s="410"/>
    </row>
    <row r="14" spans="1:10" s="164" customFormat="1" ht="21.75" customHeight="1">
      <c r="A14" s="186" t="s">
        <v>110</v>
      </c>
      <c r="B14" s="278">
        <f>SUM(B15)</f>
        <v>0</v>
      </c>
      <c r="C14" s="225">
        <f>SUM(C15)</f>
        <v>0</v>
      </c>
      <c r="D14" s="225">
        <f>SUM(D15)</f>
        <v>0</v>
      </c>
      <c r="E14" s="430"/>
      <c r="F14" s="431"/>
      <c r="G14" s="432"/>
    </row>
    <row r="15" spans="1:10" s="164" customFormat="1" ht="21.75" customHeight="1">
      <c r="A15" s="213"/>
      <c r="B15" s="260">
        <f>C15+D15</f>
        <v>0</v>
      </c>
      <c r="C15" s="258"/>
      <c r="D15" s="258"/>
      <c r="E15" s="197"/>
      <c r="F15" s="198"/>
      <c r="G15" s="199"/>
    </row>
    <row r="16" spans="1:10" s="164" customFormat="1" ht="21.75" customHeight="1">
      <c r="A16" s="189" t="s">
        <v>111</v>
      </c>
      <c r="B16" s="298">
        <f>SUM(B17)</f>
        <v>0</v>
      </c>
      <c r="C16" s="221">
        <f>SUM(C17)</f>
        <v>0</v>
      </c>
      <c r="D16" s="225">
        <f>SUM(D17)</f>
        <v>0</v>
      </c>
      <c r="E16" s="222"/>
      <c r="F16" s="223"/>
      <c r="G16" s="224"/>
    </row>
    <row r="17" spans="1:14" s="164" customFormat="1" ht="21.75" customHeight="1">
      <c r="A17" s="196"/>
      <c r="B17" s="230">
        <f>C17+D17</f>
        <v>0</v>
      </c>
      <c r="C17" s="257"/>
      <c r="D17" s="256"/>
      <c r="E17" s="421"/>
      <c r="F17" s="422"/>
      <c r="G17" s="423"/>
    </row>
    <row r="18" spans="1:14" s="164" customFormat="1" ht="21.75" customHeight="1">
      <c r="A18" s="180" t="s">
        <v>112</v>
      </c>
      <c r="B18" s="208">
        <f>SUM(B19,B21,B23)</f>
        <v>0</v>
      </c>
      <c r="C18" s="229">
        <f>SUM(C19,C21,C23)</f>
        <v>0</v>
      </c>
      <c r="D18" s="229">
        <f>SUM(D19,D21,D23)</f>
        <v>0</v>
      </c>
      <c r="E18" s="424"/>
      <c r="F18" s="425"/>
      <c r="G18" s="426"/>
    </row>
    <row r="19" spans="1:14" s="164" customFormat="1" ht="21.75" customHeight="1">
      <c r="A19" s="187" t="s">
        <v>113</v>
      </c>
      <c r="B19" s="207">
        <f>SUM(B20)</f>
        <v>0</v>
      </c>
      <c r="C19" s="211">
        <f>SUM(C20)</f>
        <v>0</v>
      </c>
      <c r="D19" s="211">
        <f>SUM(D20)</f>
        <v>0</v>
      </c>
      <c r="E19" s="427"/>
      <c r="F19" s="428"/>
      <c r="G19" s="429"/>
    </row>
    <row r="20" spans="1:14" s="164" customFormat="1" ht="21.75" customHeight="1">
      <c r="A20" s="214"/>
      <c r="B20" s="231">
        <f>C20+D20</f>
        <v>0</v>
      </c>
      <c r="C20" s="258"/>
      <c r="D20" s="258"/>
      <c r="E20" s="408"/>
      <c r="F20" s="409"/>
      <c r="G20" s="410"/>
    </row>
    <row r="21" spans="1:14" s="164" customFormat="1" ht="21.75" customHeight="1">
      <c r="A21" s="188" t="s">
        <v>114</v>
      </c>
      <c r="B21" s="299">
        <f>SUM(B22)</f>
        <v>0</v>
      </c>
      <c r="C21" s="225">
        <f>SUM(C22)</f>
        <v>0</v>
      </c>
      <c r="D21" s="225">
        <f>SUM(D22)</f>
        <v>0</v>
      </c>
      <c r="E21" s="430"/>
      <c r="F21" s="431"/>
      <c r="G21" s="432"/>
    </row>
    <row r="22" spans="1:14" s="164" customFormat="1" ht="21.75" customHeight="1">
      <c r="A22" s="214"/>
      <c r="B22" s="231">
        <f>C22+D22</f>
        <v>0</v>
      </c>
      <c r="C22" s="258"/>
      <c r="D22" s="258"/>
      <c r="E22" s="292"/>
      <c r="F22" s="293"/>
      <c r="G22" s="294"/>
    </row>
    <row r="23" spans="1:14" s="164" customFormat="1" ht="21.75" customHeight="1">
      <c r="A23" s="188" t="s">
        <v>115</v>
      </c>
      <c r="B23" s="299">
        <f>SUM(B24)</f>
        <v>0</v>
      </c>
      <c r="C23" s="225">
        <f>SUM(C24)</f>
        <v>0</v>
      </c>
      <c r="D23" s="225">
        <f>SUM(D24)</f>
        <v>0</v>
      </c>
      <c r="E23" s="430"/>
      <c r="F23" s="431"/>
      <c r="G23" s="432"/>
    </row>
    <row r="24" spans="1:14" s="164" customFormat="1" ht="21.75" customHeight="1">
      <c r="A24" s="215"/>
      <c r="B24" s="261">
        <f>C24+D24</f>
        <v>0</v>
      </c>
      <c r="C24" s="257"/>
      <c r="D24" s="256"/>
      <c r="E24" s="216"/>
      <c r="F24" s="217"/>
      <c r="G24" s="218"/>
      <c r="H24" s="165"/>
    </row>
    <row r="25" spans="1:14" s="164" customFormat="1" ht="21.75" customHeight="1">
      <c r="A25" s="180" t="s">
        <v>116</v>
      </c>
      <c r="B25" s="208">
        <f>SUM(B26,B28,B30,B32,B34,B36,B38,B40,B42)</f>
        <v>0</v>
      </c>
      <c r="C25" s="229">
        <f>SUM(C26,C28,C30,C32,C34,C36,C38,C40,C42)</f>
        <v>0</v>
      </c>
      <c r="D25" s="229">
        <f>SUM(D26,D28,D30,D32,D34,D36,D38,D40,D42)</f>
        <v>0</v>
      </c>
      <c r="E25" s="441"/>
      <c r="F25" s="442"/>
      <c r="G25" s="443"/>
    </row>
    <row r="26" spans="1:14" s="164" customFormat="1" ht="21.75" customHeight="1">
      <c r="A26" s="187" t="s">
        <v>117</v>
      </c>
      <c r="B26" s="207">
        <f>SUM(B27)</f>
        <v>0</v>
      </c>
      <c r="C26" s="211">
        <f>SUM(C27)</f>
        <v>0</v>
      </c>
      <c r="D26" s="211">
        <f>SUM(D27)</f>
        <v>0</v>
      </c>
      <c r="E26" s="427"/>
      <c r="F26" s="428"/>
      <c r="G26" s="429"/>
    </row>
    <row r="27" spans="1:14" s="164" customFormat="1" ht="21.75" customHeight="1">
      <c r="A27" s="214"/>
      <c r="B27" s="231">
        <f>C27+D27</f>
        <v>0</v>
      </c>
      <c r="C27" s="258"/>
      <c r="D27" s="259"/>
      <c r="E27" s="408"/>
      <c r="F27" s="409"/>
      <c r="G27" s="410"/>
    </row>
    <row r="28" spans="1:14" s="164" customFormat="1" ht="21.75" customHeight="1">
      <c r="A28" s="188" t="s">
        <v>118</v>
      </c>
      <c r="B28" s="278">
        <f>SUM(B29)</f>
        <v>0</v>
      </c>
      <c r="C28" s="225">
        <f>SUM(C29)</f>
        <v>0</v>
      </c>
      <c r="D28" s="225">
        <f>SUM(D29)</f>
        <v>0</v>
      </c>
      <c r="E28" s="430"/>
      <c r="F28" s="431"/>
      <c r="G28" s="432"/>
    </row>
    <row r="29" spans="1:14" s="164" customFormat="1" ht="21.75" customHeight="1">
      <c r="A29" s="214"/>
      <c r="B29" s="231">
        <f>C29+D29</f>
        <v>0</v>
      </c>
      <c r="C29" s="258"/>
      <c r="D29" s="259"/>
      <c r="E29" s="408"/>
      <c r="F29" s="409"/>
      <c r="G29" s="410"/>
    </row>
    <row r="30" spans="1:14" ht="21.75" customHeight="1">
      <c r="A30" s="188" t="s">
        <v>120</v>
      </c>
      <c r="B30" s="278">
        <f>SUM(B31)</f>
        <v>0</v>
      </c>
      <c r="C30" s="225">
        <f>SUM(C31)</f>
        <v>0</v>
      </c>
      <c r="D30" s="225">
        <f>SUM(D31)</f>
        <v>0</v>
      </c>
      <c r="E30" s="430"/>
      <c r="F30" s="431"/>
      <c r="G30" s="432"/>
      <c r="M30" s="162"/>
      <c r="N30" s="162"/>
    </row>
    <row r="31" spans="1:14" ht="21.75" customHeight="1">
      <c r="A31" s="214"/>
      <c r="B31" s="231">
        <f>C31+D31</f>
        <v>0</v>
      </c>
      <c r="C31" s="258"/>
      <c r="D31" s="259"/>
      <c r="E31" s="408"/>
      <c r="F31" s="409"/>
      <c r="G31" s="410"/>
      <c r="M31" s="162"/>
      <c r="N31" s="162"/>
    </row>
    <row r="32" spans="1:14" ht="21.75" customHeight="1">
      <c r="A32" s="188" t="s">
        <v>119</v>
      </c>
      <c r="B32" s="278">
        <f>SUM(B33)</f>
        <v>0</v>
      </c>
      <c r="C32" s="225">
        <f>SUM(C33)</f>
        <v>0</v>
      </c>
      <c r="D32" s="225">
        <f>SUM(D33)</f>
        <v>0</v>
      </c>
      <c r="E32" s="289"/>
      <c r="F32" s="290"/>
      <c r="G32" s="291"/>
      <c r="M32" s="162"/>
      <c r="N32" s="162"/>
    </row>
    <row r="33" spans="1:14" ht="21.75" customHeight="1">
      <c r="A33" s="214"/>
      <c r="B33" s="231">
        <f>C33+D33</f>
        <v>0</v>
      </c>
      <c r="C33" s="258"/>
      <c r="D33" s="259"/>
      <c r="E33" s="408"/>
      <c r="F33" s="409"/>
      <c r="G33" s="410"/>
      <c r="M33" s="162"/>
      <c r="N33" s="162"/>
    </row>
    <row r="34" spans="1:14" ht="21.75" customHeight="1">
      <c r="A34" s="188" t="s">
        <v>121</v>
      </c>
      <c r="B34" s="278">
        <f>SUM(B35)</f>
        <v>0</v>
      </c>
      <c r="C34" s="225">
        <f>SUM(C35)</f>
        <v>0</v>
      </c>
      <c r="D34" s="225">
        <f>SUM(D35)</f>
        <v>0</v>
      </c>
      <c r="E34" s="289"/>
      <c r="F34" s="290"/>
      <c r="G34" s="291"/>
      <c r="M34" s="162"/>
      <c r="N34" s="162"/>
    </row>
    <row r="35" spans="1:14" ht="21.75" customHeight="1">
      <c r="A35" s="214"/>
      <c r="B35" s="231">
        <f>C35+D35</f>
        <v>0</v>
      </c>
      <c r="C35" s="258"/>
      <c r="D35" s="259"/>
      <c r="E35" s="408"/>
      <c r="F35" s="409"/>
      <c r="G35" s="410"/>
      <c r="M35" s="162"/>
      <c r="N35" s="162"/>
    </row>
    <row r="36" spans="1:14" ht="21.75" customHeight="1">
      <c r="A36" s="188" t="s">
        <v>122</v>
      </c>
      <c r="B36" s="278">
        <f>SUM(B37)</f>
        <v>0</v>
      </c>
      <c r="C36" s="225">
        <f>SUM(C37)</f>
        <v>0</v>
      </c>
      <c r="D36" s="225">
        <f>SUM(D37)</f>
        <v>0</v>
      </c>
      <c r="E36" s="289"/>
      <c r="F36" s="290"/>
      <c r="G36" s="291"/>
      <c r="M36" s="162"/>
      <c r="N36" s="162"/>
    </row>
    <row r="37" spans="1:14" ht="21.75" customHeight="1">
      <c r="A37" s="219"/>
      <c r="B37" s="231">
        <f>C37+D37</f>
        <v>0</v>
      </c>
      <c r="C37" s="258"/>
      <c r="D37" s="259"/>
      <c r="E37" s="408"/>
      <c r="F37" s="409"/>
      <c r="G37" s="410"/>
      <c r="M37" s="162"/>
      <c r="N37" s="162"/>
    </row>
    <row r="38" spans="1:14" ht="21.75" customHeight="1">
      <c r="A38" s="188" t="s">
        <v>123</v>
      </c>
      <c r="B38" s="278">
        <f>SUM(B39)</f>
        <v>0</v>
      </c>
      <c r="C38" s="225">
        <f>SUM(C39)</f>
        <v>0</v>
      </c>
      <c r="D38" s="225">
        <f>SUM(D39)</f>
        <v>0</v>
      </c>
      <c r="E38" s="289"/>
      <c r="F38" s="290"/>
      <c r="G38" s="291"/>
    </row>
    <row r="39" spans="1:14" ht="21.75" customHeight="1">
      <c r="A39" s="219"/>
      <c r="B39" s="231">
        <f>C39+D39</f>
        <v>0</v>
      </c>
      <c r="C39" s="258"/>
      <c r="D39" s="259"/>
      <c r="E39" s="292"/>
      <c r="F39" s="293"/>
      <c r="G39" s="294"/>
    </row>
    <row r="40" spans="1:14" ht="21.75" customHeight="1">
      <c r="A40" s="191" t="s">
        <v>124</v>
      </c>
      <c r="B40" s="209">
        <f>SUM(B41)</f>
        <v>0</v>
      </c>
      <c r="C40" s="225">
        <f>SUM(C41)</f>
        <v>0</v>
      </c>
      <c r="D40" s="225">
        <f>SUM(D41)</f>
        <v>0</v>
      </c>
      <c r="E40" s="430"/>
      <c r="F40" s="431"/>
      <c r="G40" s="432"/>
    </row>
    <row r="41" spans="1:14" ht="21.75" customHeight="1">
      <c r="A41" s="219"/>
      <c r="B41" s="231">
        <f>C41+D41</f>
        <v>0</v>
      </c>
      <c r="C41" s="258"/>
      <c r="D41" s="259"/>
      <c r="E41" s="408"/>
      <c r="F41" s="409"/>
      <c r="G41" s="410"/>
    </row>
    <row r="42" spans="1:14" ht="21.75" customHeight="1">
      <c r="A42" s="191" t="s">
        <v>125</v>
      </c>
      <c r="B42" s="209">
        <f>SUM(B43)</f>
        <v>0</v>
      </c>
      <c r="C42" s="225">
        <f>SUM(C43)</f>
        <v>0</v>
      </c>
      <c r="D42" s="225">
        <f>SUM(D43)</f>
        <v>0</v>
      </c>
      <c r="E42" s="430"/>
      <c r="F42" s="431"/>
      <c r="G42" s="432"/>
    </row>
    <row r="43" spans="1:14" ht="21.75" customHeight="1">
      <c r="A43" s="232"/>
      <c r="B43" s="230">
        <f>C43+D43</f>
        <v>0</v>
      </c>
      <c r="C43" s="257"/>
      <c r="D43" s="256"/>
      <c r="E43" s="295"/>
      <c r="F43" s="296"/>
      <c r="G43" s="297"/>
    </row>
    <row r="44" spans="1:14" ht="21.75" customHeight="1" thickBot="1">
      <c r="A44" s="301" t="s">
        <v>126</v>
      </c>
      <c r="B44" s="302">
        <f>SUM(B11,B18,B25)</f>
        <v>0</v>
      </c>
      <c r="C44" s="303">
        <f>SUM(C11,C18,C25)</f>
        <v>0</v>
      </c>
      <c r="D44" s="303">
        <f>SUM(D11,D18,D25)</f>
        <v>0</v>
      </c>
      <c r="E44" s="438"/>
      <c r="F44" s="439"/>
      <c r="G44" s="440"/>
    </row>
    <row r="45" spans="1:14" ht="21.75" customHeight="1" thickBot="1">
      <c r="A45" s="203"/>
      <c r="B45" s="204"/>
      <c r="C45" s="241"/>
      <c r="D45" s="204"/>
      <c r="E45" s="162"/>
      <c r="F45" s="162"/>
      <c r="G45" s="162"/>
    </row>
    <row r="46" spans="1:14" ht="21.75" customHeight="1" thickTop="1" thickBot="1">
      <c r="A46" s="203"/>
      <c r="B46" s="240" t="s">
        <v>127</v>
      </c>
      <c r="C46" s="234">
        <f>IF(ROUNDDOWN(B44*8/10,0)&gt;=6500000,6500000,ROUNDDOWN(B44*8/10,0))</f>
        <v>0</v>
      </c>
      <c r="D46" s="233" t="s">
        <v>207</v>
      </c>
      <c r="E46" s="162"/>
      <c r="F46" s="162"/>
      <c r="G46" s="162"/>
    </row>
    <row r="47" spans="1:14" ht="21.75" customHeight="1" thickTop="1" thickBot="1">
      <c r="A47" s="203"/>
      <c r="B47" s="240" t="s">
        <v>131</v>
      </c>
      <c r="C47" s="254" t="e">
        <f>C44/B44*100</f>
        <v>#DIV/0!</v>
      </c>
      <c r="D47" s="233" t="s">
        <v>130</v>
      </c>
      <c r="E47" s="162"/>
      <c r="F47" s="162"/>
      <c r="G47" s="162"/>
    </row>
    <row r="48" spans="1:14" ht="9.9" customHeight="1" thickTop="1"/>
    <row r="49" spans="1:7" ht="21.75" customHeight="1">
      <c r="A49" s="435" t="s">
        <v>214</v>
      </c>
      <c r="B49" s="436"/>
      <c r="C49" s="436"/>
      <c r="D49" s="436"/>
      <c r="E49" s="436"/>
      <c r="F49" s="436"/>
      <c r="G49" s="436"/>
    </row>
    <row r="50" spans="1:7" ht="21.75" customHeight="1">
      <c r="A50" s="436"/>
      <c r="B50" s="436"/>
      <c r="C50" s="436"/>
      <c r="D50" s="436"/>
      <c r="E50" s="436"/>
      <c r="F50" s="436"/>
      <c r="G50" s="436"/>
    </row>
    <row r="51" spans="1:7" ht="21.75" customHeight="1">
      <c r="A51" s="436"/>
      <c r="B51" s="436"/>
      <c r="C51" s="436"/>
      <c r="D51" s="436"/>
      <c r="E51" s="436"/>
      <c r="F51" s="436"/>
      <c r="G51" s="436"/>
    </row>
    <row r="52" spans="1:7" ht="21.75" customHeight="1">
      <c r="A52" s="437"/>
      <c r="B52" s="437"/>
      <c r="C52" s="437"/>
      <c r="D52" s="437"/>
      <c r="E52" s="437"/>
      <c r="F52" s="437"/>
      <c r="G52" s="437"/>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30">
    <mergeCell ref="A49:G52"/>
    <mergeCell ref="E44:G44"/>
    <mergeCell ref="E42:G42"/>
    <mergeCell ref="E20:G20"/>
    <mergeCell ref="E23:G23"/>
    <mergeCell ref="E25:G25"/>
    <mergeCell ref="E26:G26"/>
    <mergeCell ref="E30:G30"/>
    <mergeCell ref="E40:G40"/>
    <mergeCell ref="E21:G21"/>
    <mergeCell ref="E27:G27"/>
    <mergeCell ref="E28:G28"/>
    <mergeCell ref="E29:G29"/>
    <mergeCell ref="E31:G31"/>
    <mergeCell ref="E33:G33"/>
    <mergeCell ref="E35:G35"/>
    <mergeCell ref="A3:G3"/>
    <mergeCell ref="B5:G5"/>
    <mergeCell ref="E6:G6"/>
    <mergeCell ref="E12:G12"/>
    <mergeCell ref="E13:G13"/>
    <mergeCell ref="E37:G37"/>
    <mergeCell ref="E41:G41"/>
    <mergeCell ref="A9:A10"/>
    <mergeCell ref="B9:D9"/>
    <mergeCell ref="E9:G10"/>
    <mergeCell ref="E17:G17"/>
    <mergeCell ref="E18:G18"/>
    <mergeCell ref="E19:G19"/>
    <mergeCell ref="E14:G14"/>
  </mergeCells>
  <phoneticPr fontId="3"/>
  <conditionalFormatting sqref="C47">
    <cfRule type="expression" dxfId="1" priority="1">
      <formula>$C$47&gt;80</formula>
    </cfRule>
  </conditionalFormatting>
  <dataValidations disablePrompts="1" count="4">
    <dataValidation type="list" allowBlank="1" showInputMessage="1" showErrorMessage="1" sqref="B6">
      <formula1>"（中核企業）,（協力企業）,（研究機関）"</formula1>
    </dataValidation>
    <dataValidation type="list" allowBlank="1" showInputMessage="1" showErrorMessage="1" sqref="A12 A14 A16">
      <formula1>"ア　機械装置等借用費,イ　物品費,ウ　改造修理費"</formula1>
    </dataValidation>
    <dataValidation type="list" allowBlank="1" showInputMessage="1" showErrorMessage="1" sqref="A19 A23 A21">
      <formula1>"ア　開発員費,イ　補助員費,ウ　管理員費"</formula1>
    </dataValidation>
    <dataValidation type="list" allowBlank="1" showInputMessage="1" showErrorMessage="1" sqref="A38 A26 A28 A30 A32 A34 A36 A40 A42">
      <formula1>"ア　消耗品費,イ　光熱水費,ウ　旅費,エ　委託費,オ　委員会費,カ　借料費,キ　特許費,ク　運搬費,ケ　負担金"</formula1>
    </dataValidation>
  </dataValidations>
  <pageMargins left="0.98425196850393704" right="0.78740157480314965" top="0.98425196850393704" bottom="0.78740157480314965" header="0.31496062992125984" footer="0.31496062992125984"/>
  <pageSetup paperSize="9" scale="63" orientation="portrait" r:id="rId1"/>
  <rowBreaks count="1" manualBreakCount="1">
    <brk id="52" max="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topLeftCell="A37" zoomScaleNormal="100" zoomScaleSheetLayoutView="100" workbookViewId="0">
      <selection activeCell="N21" sqref="N21"/>
    </sheetView>
  </sheetViews>
  <sheetFormatPr defaultColWidth="9" defaultRowHeight="13.2"/>
  <cols>
    <col min="1" max="1" width="33.6640625" style="161" customWidth="1"/>
    <col min="2" max="2" width="19.33203125" style="161" bestFit="1" customWidth="1"/>
    <col min="3" max="4" width="17.77734375" style="161" customWidth="1"/>
    <col min="5" max="7" width="15.109375" style="161" customWidth="1"/>
    <col min="8" max="8" width="13.6640625" style="161" customWidth="1"/>
    <col min="9" max="9" width="16.6640625" style="161" customWidth="1"/>
    <col min="10" max="10" width="12.88671875" style="166" customWidth="1"/>
    <col min="11" max="11" width="19.109375" style="161" hidden="1" customWidth="1"/>
    <col min="12" max="13" width="12" style="161" customWidth="1"/>
    <col min="14" max="16384" width="9" style="161"/>
  </cols>
  <sheetData>
    <row r="1" spans="1:10" ht="25.5" customHeight="1">
      <c r="A1" s="236" t="s">
        <v>91</v>
      </c>
      <c r="I1" s="162"/>
      <c r="J1" s="163"/>
    </row>
    <row r="2" spans="1:10" ht="9.9" customHeight="1">
      <c r="I2" s="162"/>
      <c r="J2" s="163"/>
    </row>
    <row r="3" spans="1:10" ht="25.5" customHeight="1">
      <c r="A3" s="361" t="s">
        <v>132</v>
      </c>
      <c r="B3" s="361"/>
      <c r="C3" s="361"/>
      <c r="D3" s="361"/>
      <c r="E3" s="361"/>
      <c r="F3" s="361"/>
      <c r="G3" s="361"/>
      <c r="I3" s="162"/>
      <c r="J3" s="163"/>
    </row>
    <row r="4" spans="1:10" ht="9.9" customHeight="1">
      <c r="I4" s="162"/>
      <c r="J4" s="163"/>
    </row>
    <row r="5" spans="1:10" ht="35.1" customHeight="1">
      <c r="A5" s="167" t="s">
        <v>103</v>
      </c>
      <c r="B5" s="400"/>
      <c r="C5" s="400"/>
      <c r="D5" s="400"/>
      <c r="E5" s="400"/>
      <c r="F5" s="400"/>
      <c r="G5" s="400"/>
      <c r="I5" s="162"/>
      <c r="J5" s="163"/>
    </row>
    <row r="6" spans="1:10" ht="35.1" customHeight="1">
      <c r="A6" s="167" t="s">
        <v>129</v>
      </c>
      <c r="B6" s="200"/>
      <c r="C6" s="201"/>
      <c r="D6" s="201"/>
      <c r="E6" s="433"/>
      <c r="F6" s="433"/>
      <c r="G6" s="434"/>
      <c r="I6" s="162"/>
      <c r="J6" s="163"/>
    </row>
    <row r="7" spans="1:10" ht="21.75" customHeight="1">
      <c r="A7" s="184" t="s">
        <v>128</v>
      </c>
      <c r="B7" s="169"/>
      <c r="C7" s="169"/>
      <c r="D7" s="169"/>
      <c r="E7" s="169"/>
      <c r="F7" s="169"/>
      <c r="G7" s="169"/>
      <c r="I7" s="162"/>
      <c r="J7" s="163"/>
    </row>
    <row r="8" spans="1:10" ht="25.5" customHeight="1" thickBot="1">
      <c r="C8"/>
      <c r="D8"/>
      <c r="G8" s="173" t="s">
        <v>93</v>
      </c>
      <c r="I8" s="162"/>
      <c r="J8" s="163"/>
    </row>
    <row r="9" spans="1:10" ht="20.55" customHeight="1" thickBot="1">
      <c r="A9" s="411" t="s">
        <v>73</v>
      </c>
      <c r="B9" s="413" t="s">
        <v>137</v>
      </c>
      <c r="C9" s="414"/>
      <c r="D9" s="415"/>
      <c r="E9" s="416" t="s">
        <v>90</v>
      </c>
      <c r="F9" s="417"/>
      <c r="G9" s="418"/>
      <c r="I9" s="162"/>
      <c r="J9" s="163"/>
    </row>
    <row r="10" spans="1:10" s="164" customFormat="1" ht="30.6" customHeight="1" thickBot="1">
      <c r="A10" s="412"/>
      <c r="B10" s="251" t="s">
        <v>138</v>
      </c>
      <c r="C10" s="252" t="s">
        <v>139</v>
      </c>
      <c r="D10" s="253" t="s">
        <v>187</v>
      </c>
      <c r="E10" s="419"/>
      <c r="F10" s="419"/>
      <c r="G10" s="420"/>
    </row>
    <row r="11" spans="1:10" s="164" customFormat="1" ht="21.75" customHeight="1">
      <c r="A11" s="202" t="s">
        <v>105</v>
      </c>
      <c r="B11" s="286">
        <f>SUM(B12,B14,B16)</f>
        <v>0</v>
      </c>
      <c r="C11" s="300">
        <f>SUM(C12,C14,C16)</f>
        <v>0</v>
      </c>
      <c r="D11" s="300">
        <f>SUM(D12,D14,D16)</f>
        <v>0</v>
      </c>
      <c r="E11" s="226"/>
      <c r="F11" s="227"/>
      <c r="G11" s="228"/>
    </row>
    <row r="12" spans="1:10" s="164" customFormat="1" ht="21.75" customHeight="1">
      <c r="A12" s="185" t="s">
        <v>109</v>
      </c>
      <c r="B12" s="205">
        <f>SUM(B13)</f>
        <v>0</v>
      </c>
      <c r="C12" s="211">
        <f>SUM(C13)</f>
        <v>0</v>
      </c>
      <c r="D12" s="211">
        <f>SUM(D13)</f>
        <v>0</v>
      </c>
      <c r="E12" s="427"/>
      <c r="F12" s="428"/>
      <c r="G12" s="429"/>
    </row>
    <row r="13" spans="1:10" s="164" customFormat="1" ht="21.75" customHeight="1">
      <c r="A13" s="213"/>
      <c r="B13" s="231">
        <f>C13+D13</f>
        <v>0</v>
      </c>
      <c r="C13" s="258"/>
      <c r="D13" s="258"/>
      <c r="E13" s="408"/>
      <c r="F13" s="409"/>
      <c r="G13" s="410"/>
    </row>
    <row r="14" spans="1:10" s="164" customFormat="1" ht="21.75" customHeight="1">
      <c r="A14" s="186" t="s">
        <v>110</v>
      </c>
      <c r="B14" s="278">
        <f>SUM(B15)</f>
        <v>0</v>
      </c>
      <c r="C14" s="225">
        <f>SUM(C15)</f>
        <v>0</v>
      </c>
      <c r="D14" s="225">
        <f>SUM(D15)</f>
        <v>0</v>
      </c>
      <c r="E14" s="430"/>
      <c r="F14" s="431"/>
      <c r="G14" s="432"/>
    </row>
    <row r="15" spans="1:10" s="164" customFormat="1" ht="21.75" customHeight="1">
      <c r="A15" s="213"/>
      <c r="B15" s="260">
        <f>C15+D15</f>
        <v>0</v>
      </c>
      <c r="C15" s="258"/>
      <c r="D15" s="258"/>
      <c r="E15" s="197"/>
      <c r="F15" s="198"/>
      <c r="G15" s="199"/>
    </row>
    <row r="16" spans="1:10" s="164" customFormat="1" ht="21.75" customHeight="1">
      <c r="A16" s="189" t="s">
        <v>111</v>
      </c>
      <c r="B16" s="298">
        <f>SUM(B17)</f>
        <v>0</v>
      </c>
      <c r="C16" s="221">
        <f>SUM(C17)</f>
        <v>0</v>
      </c>
      <c r="D16" s="225">
        <f>SUM(D17)</f>
        <v>0</v>
      </c>
      <c r="E16" s="222"/>
      <c r="F16" s="223"/>
      <c r="G16" s="224"/>
    </row>
    <row r="17" spans="1:14" s="164" customFormat="1" ht="21.75" customHeight="1">
      <c r="A17" s="196"/>
      <c r="B17" s="230">
        <f>C17+D17</f>
        <v>0</v>
      </c>
      <c r="C17" s="257"/>
      <c r="D17" s="256"/>
      <c r="E17" s="421"/>
      <c r="F17" s="422"/>
      <c r="G17" s="423"/>
    </row>
    <row r="18" spans="1:14" s="164" customFormat="1" ht="21.75" customHeight="1">
      <c r="A18" s="180" t="s">
        <v>112</v>
      </c>
      <c r="B18" s="208">
        <f>SUM(B19,B21,B23)</f>
        <v>0</v>
      </c>
      <c r="C18" s="229">
        <f>SUM(C19,C21,C23)</f>
        <v>0</v>
      </c>
      <c r="D18" s="229">
        <f>SUM(D19,D21,D23)</f>
        <v>0</v>
      </c>
      <c r="E18" s="424"/>
      <c r="F18" s="425"/>
      <c r="G18" s="426"/>
    </row>
    <row r="19" spans="1:14" s="164" customFormat="1" ht="21.75" customHeight="1">
      <c r="A19" s="187" t="s">
        <v>113</v>
      </c>
      <c r="B19" s="207">
        <f>SUM(B20)</f>
        <v>0</v>
      </c>
      <c r="C19" s="211">
        <f>SUM(C20)</f>
        <v>0</v>
      </c>
      <c r="D19" s="211">
        <f>SUM(D20)</f>
        <v>0</v>
      </c>
      <c r="E19" s="427"/>
      <c r="F19" s="428"/>
      <c r="G19" s="429"/>
    </row>
    <row r="20" spans="1:14" s="164" customFormat="1" ht="21.75" customHeight="1">
      <c r="A20" s="214"/>
      <c r="B20" s="231">
        <f>C20+D20</f>
        <v>0</v>
      </c>
      <c r="C20" s="258"/>
      <c r="D20" s="258"/>
      <c r="E20" s="408"/>
      <c r="F20" s="409"/>
      <c r="G20" s="410"/>
    </row>
    <row r="21" spans="1:14" s="164" customFormat="1" ht="21.75" customHeight="1">
      <c r="A21" s="188" t="s">
        <v>114</v>
      </c>
      <c r="B21" s="299">
        <f>SUM(B22)</f>
        <v>0</v>
      </c>
      <c r="C21" s="225">
        <f>SUM(C22)</f>
        <v>0</v>
      </c>
      <c r="D21" s="225">
        <f>SUM(D22)</f>
        <v>0</v>
      </c>
      <c r="E21" s="430"/>
      <c r="F21" s="431"/>
      <c r="G21" s="432"/>
    </row>
    <row r="22" spans="1:14" s="164" customFormat="1" ht="21.75" customHeight="1">
      <c r="A22" s="214"/>
      <c r="B22" s="231">
        <f>C22+D22</f>
        <v>0</v>
      </c>
      <c r="C22" s="258"/>
      <c r="D22" s="258"/>
      <c r="E22" s="292"/>
      <c r="F22" s="293"/>
      <c r="G22" s="294"/>
    </row>
    <row r="23" spans="1:14" s="164" customFormat="1" ht="21.75" customHeight="1">
      <c r="A23" s="188" t="s">
        <v>115</v>
      </c>
      <c r="B23" s="299">
        <f>SUM(B24)</f>
        <v>0</v>
      </c>
      <c r="C23" s="225">
        <f>SUM(C24)</f>
        <v>0</v>
      </c>
      <c r="D23" s="225">
        <f>SUM(D24)</f>
        <v>0</v>
      </c>
      <c r="E23" s="430"/>
      <c r="F23" s="431"/>
      <c r="G23" s="432"/>
    </row>
    <row r="24" spans="1:14" s="164" customFormat="1" ht="21.75" customHeight="1">
      <c r="A24" s="215"/>
      <c r="B24" s="261">
        <f>C24+D24</f>
        <v>0</v>
      </c>
      <c r="C24" s="257"/>
      <c r="D24" s="256"/>
      <c r="E24" s="216"/>
      <c r="F24" s="217"/>
      <c r="G24" s="218"/>
      <c r="H24" s="165"/>
    </row>
    <row r="25" spans="1:14" s="164" customFormat="1" ht="21.75" customHeight="1">
      <c r="A25" s="180" t="s">
        <v>116</v>
      </c>
      <c r="B25" s="208">
        <f>SUM(B26,B28,B30,B32,B34,B36,B38,B40,B42)</f>
        <v>0</v>
      </c>
      <c r="C25" s="229">
        <f>SUM(C26,C28,C30,C32,C34,C36,C38,C40,C42)</f>
        <v>0</v>
      </c>
      <c r="D25" s="229">
        <f>SUM(D26,D28,D30,D32,D34,D36,D38,D40,D42)</f>
        <v>0</v>
      </c>
      <c r="E25" s="441"/>
      <c r="F25" s="442"/>
      <c r="G25" s="443"/>
    </row>
    <row r="26" spans="1:14" s="164" customFormat="1" ht="21.75" customHeight="1">
      <c r="A26" s="187" t="s">
        <v>117</v>
      </c>
      <c r="B26" s="207">
        <f>SUM(B27)</f>
        <v>0</v>
      </c>
      <c r="C26" s="211">
        <f>SUM(C27)</f>
        <v>0</v>
      </c>
      <c r="D26" s="211">
        <f>SUM(D27)</f>
        <v>0</v>
      </c>
      <c r="E26" s="427"/>
      <c r="F26" s="428"/>
      <c r="G26" s="429"/>
    </row>
    <row r="27" spans="1:14" s="164" customFormat="1" ht="21.75" customHeight="1">
      <c r="A27" s="214"/>
      <c r="B27" s="231">
        <f>C27+D27</f>
        <v>0</v>
      </c>
      <c r="C27" s="258"/>
      <c r="D27" s="259"/>
      <c r="E27" s="408"/>
      <c r="F27" s="409"/>
      <c r="G27" s="410"/>
    </row>
    <row r="28" spans="1:14" s="164" customFormat="1" ht="21.75" customHeight="1">
      <c r="A28" s="188" t="s">
        <v>118</v>
      </c>
      <c r="B28" s="278">
        <f>SUM(B29)</f>
        <v>0</v>
      </c>
      <c r="C28" s="225">
        <f>SUM(C29)</f>
        <v>0</v>
      </c>
      <c r="D28" s="225">
        <f>SUM(D29)</f>
        <v>0</v>
      </c>
      <c r="E28" s="430"/>
      <c r="F28" s="431"/>
      <c r="G28" s="432"/>
    </row>
    <row r="29" spans="1:14" s="164" customFormat="1" ht="21.75" customHeight="1">
      <c r="A29" s="214"/>
      <c r="B29" s="231">
        <f>C29+D29</f>
        <v>0</v>
      </c>
      <c r="C29" s="258"/>
      <c r="D29" s="259"/>
      <c r="E29" s="408"/>
      <c r="F29" s="409"/>
      <c r="G29" s="410"/>
    </row>
    <row r="30" spans="1:14" ht="21.75" customHeight="1">
      <c r="A30" s="188" t="s">
        <v>120</v>
      </c>
      <c r="B30" s="278">
        <f>SUM(B31)</f>
        <v>0</v>
      </c>
      <c r="C30" s="225">
        <f>SUM(C31)</f>
        <v>0</v>
      </c>
      <c r="D30" s="225">
        <f>SUM(D31)</f>
        <v>0</v>
      </c>
      <c r="E30" s="430"/>
      <c r="F30" s="431"/>
      <c r="G30" s="432"/>
      <c r="M30" s="162"/>
      <c r="N30" s="162"/>
    </row>
    <row r="31" spans="1:14" ht="21.75" customHeight="1">
      <c r="A31" s="214"/>
      <c r="B31" s="231">
        <f>C31+D31</f>
        <v>0</v>
      </c>
      <c r="C31" s="258"/>
      <c r="D31" s="259"/>
      <c r="E31" s="408"/>
      <c r="F31" s="409"/>
      <c r="G31" s="410"/>
      <c r="M31" s="162"/>
      <c r="N31" s="162"/>
    </row>
    <row r="32" spans="1:14" ht="21.75" customHeight="1">
      <c r="A32" s="188" t="s">
        <v>119</v>
      </c>
      <c r="B32" s="278">
        <f>SUM(B33)</f>
        <v>0</v>
      </c>
      <c r="C32" s="225">
        <f>SUM(C33)</f>
        <v>0</v>
      </c>
      <c r="D32" s="225">
        <f>SUM(D33)</f>
        <v>0</v>
      </c>
      <c r="E32" s="289"/>
      <c r="F32" s="290"/>
      <c r="G32" s="291"/>
      <c r="M32" s="162"/>
      <c r="N32" s="162"/>
    </row>
    <row r="33" spans="1:14" ht="21.75" customHeight="1">
      <c r="A33" s="214"/>
      <c r="B33" s="231">
        <f>C33+D33</f>
        <v>0</v>
      </c>
      <c r="C33" s="258"/>
      <c r="D33" s="259"/>
      <c r="E33" s="408"/>
      <c r="F33" s="409"/>
      <c r="G33" s="410"/>
      <c r="M33" s="162"/>
      <c r="N33" s="162"/>
    </row>
    <row r="34" spans="1:14" ht="21.75" customHeight="1">
      <c r="A34" s="188" t="s">
        <v>121</v>
      </c>
      <c r="B34" s="278">
        <f>SUM(B35)</f>
        <v>0</v>
      </c>
      <c r="C34" s="225">
        <f>SUM(C35)</f>
        <v>0</v>
      </c>
      <c r="D34" s="225">
        <f>SUM(D35)</f>
        <v>0</v>
      </c>
      <c r="E34" s="289"/>
      <c r="F34" s="290"/>
      <c r="G34" s="291"/>
      <c r="M34" s="162"/>
      <c r="N34" s="162"/>
    </row>
    <row r="35" spans="1:14" ht="21.75" customHeight="1">
      <c r="A35" s="214"/>
      <c r="B35" s="231">
        <f>C35+D35</f>
        <v>0</v>
      </c>
      <c r="C35" s="258"/>
      <c r="D35" s="259"/>
      <c r="E35" s="408"/>
      <c r="F35" s="409"/>
      <c r="G35" s="410"/>
      <c r="M35" s="162"/>
      <c r="N35" s="162"/>
    </row>
    <row r="36" spans="1:14" ht="21.75" customHeight="1">
      <c r="A36" s="188" t="s">
        <v>122</v>
      </c>
      <c r="B36" s="278">
        <f>SUM(B37)</f>
        <v>0</v>
      </c>
      <c r="C36" s="225">
        <f>SUM(C37)</f>
        <v>0</v>
      </c>
      <c r="D36" s="225">
        <f>SUM(D37)</f>
        <v>0</v>
      </c>
      <c r="E36" s="289"/>
      <c r="F36" s="290"/>
      <c r="G36" s="291"/>
      <c r="M36" s="162"/>
      <c r="N36" s="162"/>
    </row>
    <row r="37" spans="1:14" ht="21.75" customHeight="1">
      <c r="A37" s="219"/>
      <c r="B37" s="231">
        <f>C37+D37</f>
        <v>0</v>
      </c>
      <c r="C37" s="258"/>
      <c r="D37" s="259"/>
      <c r="E37" s="408"/>
      <c r="F37" s="409"/>
      <c r="G37" s="410"/>
      <c r="M37" s="162"/>
      <c r="N37" s="162"/>
    </row>
    <row r="38" spans="1:14" ht="21.75" customHeight="1">
      <c r="A38" s="188" t="s">
        <v>123</v>
      </c>
      <c r="B38" s="278">
        <f>SUM(B39)</f>
        <v>0</v>
      </c>
      <c r="C38" s="225">
        <f>SUM(C39)</f>
        <v>0</v>
      </c>
      <c r="D38" s="225">
        <f>SUM(D39)</f>
        <v>0</v>
      </c>
      <c r="E38" s="289"/>
      <c r="F38" s="290"/>
      <c r="G38" s="291"/>
    </row>
    <row r="39" spans="1:14" ht="21.75" customHeight="1">
      <c r="A39" s="219"/>
      <c r="B39" s="231">
        <f>C39+D39</f>
        <v>0</v>
      </c>
      <c r="C39" s="258"/>
      <c r="D39" s="259"/>
      <c r="E39" s="292"/>
      <c r="F39" s="293"/>
      <c r="G39" s="294"/>
    </row>
    <row r="40" spans="1:14" ht="21.75" customHeight="1">
      <c r="A40" s="191" t="s">
        <v>124</v>
      </c>
      <c r="B40" s="209">
        <f>SUM(B41)</f>
        <v>0</v>
      </c>
      <c r="C40" s="225">
        <f>SUM(C41)</f>
        <v>0</v>
      </c>
      <c r="D40" s="225">
        <f>SUM(D41)</f>
        <v>0</v>
      </c>
      <c r="E40" s="430"/>
      <c r="F40" s="431"/>
      <c r="G40" s="432"/>
    </row>
    <row r="41" spans="1:14" ht="21.75" customHeight="1">
      <c r="A41" s="219"/>
      <c r="B41" s="231">
        <f>C41+D41</f>
        <v>0</v>
      </c>
      <c r="C41" s="258"/>
      <c r="D41" s="259"/>
      <c r="E41" s="408"/>
      <c r="F41" s="409"/>
      <c r="G41" s="410"/>
    </row>
    <row r="42" spans="1:14" ht="21.75" customHeight="1">
      <c r="A42" s="191" t="s">
        <v>125</v>
      </c>
      <c r="B42" s="209">
        <f>SUM(B43)</f>
        <v>0</v>
      </c>
      <c r="C42" s="225">
        <f>SUM(C43)</f>
        <v>0</v>
      </c>
      <c r="D42" s="225">
        <f>SUM(D43)</f>
        <v>0</v>
      </c>
      <c r="E42" s="430"/>
      <c r="F42" s="431"/>
      <c r="G42" s="432"/>
    </row>
    <row r="43" spans="1:14" ht="21.75" customHeight="1">
      <c r="A43" s="232"/>
      <c r="B43" s="230">
        <f>C43+D43</f>
        <v>0</v>
      </c>
      <c r="C43" s="257"/>
      <c r="D43" s="256"/>
      <c r="E43" s="295"/>
      <c r="F43" s="296"/>
      <c r="G43" s="297"/>
    </row>
    <row r="44" spans="1:14" ht="21.75" customHeight="1">
      <c r="A44" s="181" t="s">
        <v>126</v>
      </c>
      <c r="B44" s="279">
        <f>SUM(B11,B18,B25)</f>
        <v>0</v>
      </c>
      <c r="C44" s="280">
        <f>SUM(C11,C18,C25)</f>
        <v>0</v>
      </c>
      <c r="D44" s="280">
        <f>SUM(D11,D18,D25)</f>
        <v>0</v>
      </c>
      <c r="E44" s="452"/>
      <c r="F44" s="453"/>
      <c r="G44" s="454"/>
    </row>
    <row r="45" spans="1:14" ht="21.75" customHeight="1">
      <c r="A45" s="181" t="s">
        <v>133</v>
      </c>
      <c r="B45" s="450"/>
      <c r="C45" s="281">
        <f>ROUNDDOWN(C44*10%,0)</f>
        <v>0</v>
      </c>
      <c r="D45" s="450"/>
      <c r="E45" s="444"/>
      <c r="F45" s="445"/>
      <c r="G45" s="446"/>
    </row>
    <row r="46" spans="1:14" ht="21.75" customHeight="1" thickBot="1">
      <c r="A46" s="301" t="s">
        <v>134</v>
      </c>
      <c r="B46" s="451"/>
      <c r="C46" s="304">
        <f>SUM(C44:C45)</f>
        <v>0</v>
      </c>
      <c r="D46" s="451"/>
      <c r="E46" s="447"/>
      <c r="F46" s="448"/>
      <c r="G46" s="449"/>
    </row>
    <row r="47" spans="1:14" ht="21.75" customHeight="1">
      <c r="A47" s="203"/>
      <c r="B47"/>
      <c r="C47"/>
      <c r="D47"/>
      <c r="E47" s="162"/>
      <c r="F47" s="162"/>
      <c r="G47" s="162"/>
    </row>
    <row r="48" spans="1:14" ht="9.9" customHeight="1"/>
    <row r="49" spans="1:7" ht="21.75" customHeight="1">
      <c r="A49" s="435" t="s">
        <v>197</v>
      </c>
      <c r="B49" s="436"/>
      <c r="C49" s="436"/>
      <c r="D49" s="436"/>
      <c r="E49" s="436"/>
      <c r="F49" s="436"/>
      <c r="G49" s="436"/>
    </row>
    <row r="50" spans="1:7" ht="21.75" customHeight="1">
      <c r="A50" s="436"/>
      <c r="B50" s="436"/>
      <c r="C50" s="436"/>
      <c r="D50" s="436"/>
      <c r="E50" s="436"/>
      <c r="F50" s="436"/>
      <c r="G50" s="436"/>
    </row>
    <row r="51" spans="1:7" ht="21.75" customHeight="1">
      <c r="A51" s="436"/>
      <c r="B51" s="436"/>
      <c r="C51" s="436"/>
      <c r="D51" s="436"/>
      <c r="E51" s="436"/>
      <c r="F51" s="436"/>
      <c r="G51" s="436"/>
    </row>
    <row r="52" spans="1:7" ht="21.75" customHeight="1">
      <c r="A52" s="437"/>
      <c r="B52" s="437"/>
      <c r="C52" s="437"/>
      <c r="D52" s="437"/>
      <c r="E52" s="437"/>
      <c r="F52" s="437"/>
      <c r="G52" s="437"/>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34">
    <mergeCell ref="E37:G37"/>
    <mergeCell ref="E40:G40"/>
    <mergeCell ref="E41:G41"/>
    <mergeCell ref="E42:G42"/>
    <mergeCell ref="E44:G44"/>
    <mergeCell ref="A49:G52"/>
    <mergeCell ref="E45:G45"/>
    <mergeCell ref="E46:G46"/>
    <mergeCell ref="B45:B46"/>
    <mergeCell ref="D45:D46"/>
    <mergeCell ref="E35:G35"/>
    <mergeCell ref="E20:G20"/>
    <mergeCell ref="E21:G21"/>
    <mergeCell ref="E23:G23"/>
    <mergeCell ref="E25:G25"/>
    <mergeCell ref="E26:G26"/>
    <mergeCell ref="E27:G27"/>
    <mergeCell ref="E28:G28"/>
    <mergeCell ref="E29:G29"/>
    <mergeCell ref="E30:G30"/>
    <mergeCell ref="E31:G31"/>
    <mergeCell ref="E33:G33"/>
    <mergeCell ref="E19:G19"/>
    <mergeCell ref="A3:G3"/>
    <mergeCell ref="B5:G5"/>
    <mergeCell ref="E6:G6"/>
    <mergeCell ref="A9:A10"/>
    <mergeCell ref="B9:D9"/>
    <mergeCell ref="E9:G10"/>
    <mergeCell ref="E12:G12"/>
    <mergeCell ref="E13:G13"/>
    <mergeCell ref="E14:G14"/>
    <mergeCell ref="E17:G17"/>
    <mergeCell ref="E18:G18"/>
  </mergeCells>
  <phoneticPr fontId="3"/>
  <dataValidations disablePrompts="1" count="4">
    <dataValidation type="list" allowBlank="1" showInputMessage="1" showErrorMessage="1" sqref="A38 A26 A28 A30 A32 A34 A36 A40 A42">
      <formula1>"ア　消耗品費,イ　光熱水費,ウ　旅費,エ　委託費,オ　委員会費,カ　借料費,キ　特許費,ク　運搬費,ケ　負担金"</formula1>
    </dataValidation>
    <dataValidation type="list" allowBlank="1" showInputMessage="1" showErrorMessage="1" sqref="A19 A23 A21">
      <formula1>"ア　開発員費,イ　補助員費,ウ　管理員費"</formula1>
    </dataValidation>
    <dataValidation type="list" allowBlank="1" showInputMessage="1" showErrorMessage="1" sqref="A12 A14 A16">
      <formula1>"ア　機械装置等借用費,イ　物品費,ウ　改造修理費"</formula1>
    </dataValidation>
    <dataValidation type="list" allowBlank="1" showInputMessage="1" showErrorMessage="1" sqref="B6">
      <formula1>"（中核企業）,（協力企業）,（研究機関）"</formula1>
    </dataValidation>
  </dataValidations>
  <pageMargins left="0.98425196850393704" right="0.78740157480314965" top="0.98425196850393704" bottom="0.78740157480314965" header="0.31496062992125984" footer="0.31496062992125984"/>
  <pageSetup paperSize="9" scale="63" orientation="portrait" r:id="rId1"/>
  <rowBreaks count="1" manualBreakCount="1">
    <brk id="5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N62"/>
  <sheetViews>
    <sheetView showGridLines="0" topLeftCell="A37" zoomScaleNormal="100" zoomScaleSheetLayoutView="100" workbookViewId="0">
      <selection activeCell="H53" sqref="H53"/>
    </sheetView>
  </sheetViews>
  <sheetFormatPr defaultColWidth="9" defaultRowHeight="13.2"/>
  <cols>
    <col min="1" max="1" width="33.6640625" style="161" customWidth="1"/>
    <col min="2" max="2" width="19.33203125" style="161" bestFit="1" customWidth="1"/>
    <col min="3" max="4" width="17.77734375" style="161" customWidth="1"/>
    <col min="5" max="6" width="15.109375" style="161" customWidth="1"/>
    <col min="7" max="7" width="11.21875" style="161" bestFit="1" customWidth="1"/>
    <col min="8" max="8" width="13.6640625" style="161" customWidth="1"/>
    <col min="9" max="9" width="16.6640625" style="161" customWidth="1"/>
    <col min="10" max="10" width="12.88671875" style="166" customWidth="1"/>
    <col min="11" max="11" width="19.109375" style="161" hidden="1" customWidth="1"/>
    <col min="12" max="13" width="12" style="161" customWidth="1"/>
    <col min="14" max="16384" width="9" style="161"/>
  </cols>
  <sheetData>
    <row r="1" spans="1:10" ht="25.5" customHeight="1">
      <c r="A1" s="236" t="s">
        <v>183</v>
      </c>
      <c r="I1" s="162"/>
      <c r="J1" s="163"/>
    </row>
    <row r="2" spans="1:10" ht="9.9" customHeight="1">
      <c r="I2" s="162"/>
      <c r="J2" s="163"/>
    </row>
    <row r="3" spans="1:10" ht="25.5" customHeight="1">
      <c r="A3" s="361" t="s">
        <v>108</v>
      </c>
      <c r="B3" s="361"/>
      <c r="C3" s="361"/>
      <c r="D3" s="361"/>
      <c r="E3" s="361"/>
      <c r="F3" s="361"/>
      <c r="G3" s="361"/>
      <c r="I3" s="162"/>
      <c r="J3" s="163"/>
    </row>
    <row r="4" spans="1:10" ht="9.9" customHeight="1">
      <c r="I4" s="162"/>
      <c r="J4" s="163"/>
    </row>
    <row r="5" spans="1:10" ht="35.1" customHeight="1">
      <c r="A5" s="167" t="s">
        <v>103</v>
      </c>
      <c r="B5" s="400" t="s">
        <v>184</v>
      </c>
      <c r="C5" s="400"/>
      <c r="D5" s="400"/>
      <c r="E5" s="400"/>
      <c r="F5" s="400"/>
      <c r="G5" s="400"/>
      <c r="I5" s="162"/>
      <c r="J5" s="163"/>
    </row>
    <row r="6" spans="1:10" ht="35.1" customHeight="1">
      <c r="A6" s="167" t="s">
        <v>129</v>
      </c>
      <c r="B6" s="200" t="s">
        <v>147</v>
      </c>
      <c r="C6" s="201" t="s">
        <v>148</v>
      </c>
      <c r="D6" s="201"/>
      <c r="E6" s="433"/>
      <c r="F6" s="433"/>
      <c r="G6" s="434"/>
      <c r="I6" s="162"/>
      <c r="J6" s="163"/>
    </row>
    <row r="7" spans="1:10" ht="21.75" customHeight="1">
      <c r="A7" s="184" t="s">
        <v>128</v>
      </c>
      <c r="B7" s="169"/>
      <c r="C7" s="169"/>
      <c r="D7" s="169"/>
      <c r="E7" s="169"/>
      <c r="F7" s="169"/>
      <c r="G7" s="169"/>
      <c r="I7" s="162"/>
      <c r="J7" s="163"/>
    </row>
    <row r="8" spans="1:10" ht="25.5" customHeight="1" thickBot="1">
      <c r="C8"/>
      <c r="D8"/>
      <c r="G8" s="173" t="s">
        <v>93</v>
      </c>
      <c r="I8" s="162"/>
      <c r="J8" s="163"/>
    </row>
    <row r="9" spans="1:10" ht="20.55" customHeight="1" thickBot="1">
      <c r="A9" s="411" t="s">
        <v>73</v>
      </c>
      <c r="B9" s="413" t="s">
        <v>137</v>
      </c>
      <c r="C9" s="414"/>
      <c r="D9" s="415"/>
      <c r="E9" s="416" t="s">
        <v>90</v>
      </c>
      <c r="F9" s="417"/>
      <c r="G9" s="418"/>
      <c r="I9" s="162"/>
      <c r="J9" s="163"/>
    </row>
    <row r="10" spans="1:10" s="164" customFormat="1" ht="30.6" customHeight="1" thickBot="1">
      <c r="A10" s="412"/>
      <c r="B10" s="251" t="s">
        <v>138</v>
      </c>
      <c r="C10" s="252" t="s">
        <v>139</v>
      </c>
      <c r="D10" s="253" t="s">
        <v>187</v>
      </c>
      <c r="E10" s="419"/>
      <c r="F10" s="419"/>
      <c r="G10" s="420"/>
    </row>
    <row r="11" spans="1:10" s="164" customFormat="1" ht="21.75" customHeight="1">
      <c r="A11" s="202" t="s">
        <v>105</v>
      </c>
      <c r="B11" s="206">
        <f>SUM(B12,B14,B17)</f>
        <v>1405000</v>
      </c>
      <c r="C11" s="212">
        <f>SUM(C12,C14,C17)</f>
        <v>1124000</v>
      </c>
      <c r="D11" s="286">
        <f>SUM(D12,D14,D17)</f>
        <v>281000</v>
      </c>
      <c r="E11" s="227"/>
      <c r="F11" s="227"/>
      <c r="G11" s="228"/>
    </row>
    <row r="12" spans="1:10" s="164" customFormat="1" ht="21.75" customHeight="1">
      <c r="A12" s="185" t="s">
        <v>109</v>
      </c>
      <c r="B12" s="205">
        <f>SUM(B13)</f>
        <v>275000</v>
      </c>
      <c r="C12" s="211">
        <f>SUM(C13)</f>
        <v>220000</v>
      </c>
      <c r="D12" s="207">
        <f>SUM(D13)</f>
        <v>55000</v>
      </c>
      <c r="E12" s="428"/>
      <c r="F12" s="428"/>
      <c r="G12" s="429"/>
    </row>
    <row r="13" spans="1:10" s="164" customFormat="1" ht="21.75" customHeight="1">
      <c r="A13" s="213" t="s">
        <v>154</v>
      </c>
      <c r="B13" s="231">
        <f>C13+D13</f>
        <v>275000</v>
      </c>
      <c r="C13" s="258">
        <v>220000</v>
      </c>
      <c r="D13" s="259">
        <v>55000</v>
      </c>
      <c r="E13" s="409" t="s">
        <v>159</v>
      </c>
      <c r="F13" s="409"/>
      <c r="G13" s="410"/>
    </row>
    <row r="14" spans="1:10" s="164" customFormat="1" ht="21.75" customHeight="1">
      <c r="A14" s="186" t="s">
        <v>153</v>
      </c>
      <c r="B14" s="277">
        <f>SUM(B15:B16)</f>
        <v>330000</v>
      </c>
      <c r="C14" s="275">
        <f>SUM(C15:C16)</f>
        <v>264000</v>
      </c>
      <c r="D14" s="287">
        <f>SUM(D15:D16)</f>
        <v>66000</v>
      </c>
      <c r="E14" s="431"/>
      <c r="F14" s="431"/>
      <c r="G14" s="432"/>
    </row>
    <row r="15" spans="1:10" s="164" customFormat="1" ht="21.75" customHeight="1">
      <c r="A15" s="214" t="s">
        <v>155</v>
      </c>
      <c r="B15" s="231">
        <f>C15+D15</f>
        <v>30000</v>
      </c>
      <c r="C15" s="258">
        <v>24000</v>
      </c>
      <c r="D15" s="259">
        <v>6000</v>
      </c>
      <c r="E15" s="198" t="s">
        <v>156</v>
      </c>
      <c r="F15" s="198"/>
      <c r="G15" s="199"/>
    </row>
    <row r="16" spans="1:10" s="164" customFormat="1" ht="21.75" customHeight="1">
      <c r="A16" s="273" t="s">
        <v>162</v>
      </c>
      <c r="B16" s="260">
        <f>C16+D16</f>
        <v>300000</v>
      </c>
      <c r="C16" s="274">
        <v>240000</v>
      </c>
      <c r="D16" s="327">
        <v>60000</v>
      </c>
      <c r="E16" s="198"/>
      <c r="F16" s="198"/>
      <c r="G16" s="199"/>
    </row>
    <row r="17" spans="1:14" s="164" customFormat="1" ht="21.75" customHeight="1">
      <c r="A17" s="189" t="s">
        <v>111</v>
      </c>
      <c r="B17" s="190">
        <f>SUM(B18)</f>
        <v>800000</v>
      </c>
      <c r="C17" s="221">
        <f>SUM(C18)</f>
        <v>640000</v>
      </c>
      <c r="D17" s="277">
        <f>SUM(D18)</f>
        <v>160000</v>
      </c>
      <c r="E17" s="223"/>
      <c r="F17" s="223"/>
      <c r="G17" s="224"/>
    </row>
    <row r="18" spans="1:14" s="164" customFormat="1" ht="21.75" customHeight="1">
      <c r="A18" s="196" t="s">
        <v>157</v>
      </c>
      <c r="B18" s="230">
        <f>C18+D18</f>
        <v>800000</v>
      </c>
      <c r="C18" s="257">
        <v>640000</v>
      </c>
      <c r="D18" s="256">
        <v>160000</v>
      </c>
      <c r="E18" s="422" t="s">
        <v>158</v>
      </c>
      <c r="F18" s="422"/>
      <c r="G18" s="423"/>
    </row>
    <row r="19" spans="1:14" s="164" customFormat="1" ht="21.75" customHeight="1">
      <c r="A19" s="180" t="s">
        <v>112</v>
      </c>
      <c r="B19" s="208">
        <f>SUM(B20,B24,B26)</f>
        <v>3708000</v>
      </c>
      <c r="C19" s="229">
        <f>SUM(C20,C24,C26)</f>
        <v>2966400</v>
      </c>
      <c r="D19" s="208">
        <f>SUM(D20,D24,D26)</f>
        <v>741600</v>
      </c>
      <c r="E19" s="425"/>
      <c r="F19" s="425"/>
      <c r="G19" s="426"/>
    </row>
    <row r="20" spans="1:14" s="164" customFormat="1" ht="21.75" customHeight="1">
      <c r="A20" s="187" t="s">
        <v>113</v>
      </c>
      <c r="B20" s="207">
        <f>SUM(B21:B23)</f>
        <v>3360000</v>
      </c>
      <c r="C20" s="211">
        <f>SUM(C21:C23)</f>
        <v>2688000</v>
      </c>
      <c r="D20" s="207">
        <f>SUM(D21:D23)</f>
        <v>672000</v>
      </c>
      <c r="E20" s="428"/>
      <c r="F20" s="428"/>
      <c r="G20" s="429"/>
    </row>
    <row r="21" spans="1:14" s="164" customFormat="1" ht="21.75" customHeight="1">
      <c r="A21" s="214" t="s">
        <v>169</v>
      </c>
      <c r="B21" s="231">
        <f>C21+D21</f>
        <v>1200000</v>
      </c>
      <c r="C21" s="258">
        <v>960000</v>
      </c>
      <c r="D21" s="288">
        <v>240000</v>
      </c>
      <c r="E21" s="409" t="s">
        <v>201</v>
      </c>
      <c r="F21" s="409"/>
      <c r="G21" s="410"/>
    </row>
    <row r="22" spans="1:14" s="164" customFormat="1" ht="21.75" customHeight="1">
      <c r="A22" s="214" t="s">
        <v>170</v>
      </c>
      <c r="B22" s="231">
        <f t="shared" ref="B22:B23" si="0">C22+D22</f>
        <v>1080000</v>
      </c>
      <c r="C22" s="258">
        <v>864000</v>
      </c>
      <c r="D22" s="259">
        <v>216000</v>
      </c>
      <c r="E22" s="283" t="s">
        <v>202</v>
      </c>
      <c r="F22" s="268"/>
      <c r="G22" s="269"/>
    </row>
    <row r="23" spans="1:14" s="164" customFormat="1" ht="21.75" customHeight="1">
      <c r="A23" s="214" t="s">
        <v>171</v>
      </c>
      <c r="B23" s="231">
        <f t="shared" si="0"/>
        <v>1080000</v>
      </c>
      <c r="C23" s="258">
        <v>864000</v>
      </c>
      <c r="D23" s="259">
        <v>216000</v>
      </c>
      <c r="E23" s="283" t="s">
        <v>202</v>
      </c>
      <c r="F23" s="268"/>
      <c r="G23" s="269"/>
    </row>
    <row r="24" spans="1:14" s="164" customFormat="1" ht="21.75" customHeight="1">
      <c r="A24" s="188" t="s">
        <v>114</v>
      </c>
      <c r="B24" s="183">
        <f>SUM(B25)</f>
        <v>240000</v>
      </c>
      <c r="C24" s="225">
        <f>SUM(C25)</f>
        <v>192000</v>
      </c>
      <c r="D24" s="278">
        <f t="shared" ref="D24:D26" si="1">SUM(B24-C24)</f>
        <v>48000</v>
      </c>
      <c r="E24" s="431"/>
      <c r="F24" s="431"/>
      <c r="G24" s="432"/>
    </row>
    <row r="25" spans="1:14" s="164" customFormat="1" ht="21.75" customHeight="1">
      <c r="A25" s="214" t="s">
        <v>140</v>
      </c>
      <c r="B25" s="231">
        <f>C25+D25</f>
        <v>240000</v>
      </c>
      <c r="C25" s="258">
        <v>192000</v>
      </c>
      <c r="D25" s="259">
        <v>48000</v>
      </c>
      <c r="E25" s="283" t="s">
        <v>142</v>
      </c>
      <c r="F25" s="262"/>
      <c r="G25" s="263"/>
    </row>
    <row r="26" spans="1:14" s="164" customFormat="1" ht="21.75" customHeight="1">
      <c r="A26" s="188" t="s">
        <v>115</v>
      </c>
      <c r="B26" s="183">
        <f>SUM(B27)</f>
        <v>108000</v>
      </c>
      <c r="C26" s="225">
        <f>SUM(C27)</f>
        <v>86400</v>
      </c>
      <c r="D26" s="278">
        <f t="shared" si="1"/>
        <v>21600</v>
      </c>
      <c r="E26" s="431"/>
      <c r="F26" s="431"/>
      <c r="G26" s="432"/>
    </row>
    <row r="27" spans="1:14" s="164" customFormat="1" ht="21.75" customHeight="1">
      <c r="A27" s="215" t="s">
        <v>172</v>
      </c>
      <c r="B27" s="261">
        <f>C27+D27</f>
        <v>108000</v>
      </c>
      <c r="C27" s="257">
        <v>86400</v>
      </c>
      <c r="D27" s="256">
        <v>21600</v>
      </c>
      <c r="E27" s="217" t="s">
        <v>141</v>
      </c>
      <c r="F27" s="217"/>
      <c r="G27" s="218"/>
      <c r="H27" s="165"/>
    </row>
    <row r="28" spans="1:14" s="164" customFormat="1" ht="21.75" customHeight="1">
      <c r="A28" s="180" t="s">
        <v>116</v>
      </c>
      <c r="B28" s="208">
        <f>SUM(B29,B32,B34,B38,B42)</f>
        <v>3517000</v>
      </c>
      <c r="C28" s="229">
        <f>SUM(C29,C32,C34,C38,C42)</f>
        <v>2813600</v>
      </c>
      <c r="D28" s="208">
        <f>SUM(D29,D32,D34,D38,D42)</f>
        <v>703400</v>
      </c>
      <c r="E28" s="442"/>
      <c r="F28" s="442"/>
      <c r="G28" s="443"/>
    </row>
    <row r="29" spans="1:14" s="164" customFormat="1" ht="21.75" customHeight="1">
      <c r="A29" s="187" t="s">
        <v>117</v>
      </c>
      <c r="B29" s="207">
        <f>SUM(B30:B31)</f>
        <v>200000</v>
      </c>
      <c r="C29" s="211">
        <f>SUM(C30:C31)</f>
        <v>160000</v>
      </c>
      <c r="D29" s="207">
        <f>SUM(D30:D31)</f>
        <v>40000</v>
      </c>
      <c r="E29" s="428"/>
      <c r="F29" s="428"/>
      <c r="G29" s="429"/>
    </row>
    <row r="30" spans="1:14" s="164" customFormat="1" ht="21.75" customHeight="1">
      <c r="A30" s="214" t="s">
        <v>198</v>
      </c>
      <c r="B30" s="231">
        <f>C30+D30</f>
        <v>200000</v>
      </c>
      <c r="C30" s="258">
        <v>160000</v>
      </c>
      <c r="D30" s="259">
        <v>40000</v>
      </c>
      <c r="E30" s="409"/>
      <c r="F30" s="409"/>
      <c r="G30" s="410"/>
    </row>
    <row r="31" spans="1:14" s="164" customFormat="1" ht="21.75" customHeight="1">
      <c r="A31" s="214"/>
      <c r="B31" s="231">
        <f t="shared" ref="B31" si="2">C31+D31</f>
        <v>0</v>
      </c>
      <c r="C31" s="258"/>
      <c r="D31" s="259"/>
      <c r="E31" s="283"/>
      <c r="F31" s="268"/>
      <c r="G31" s="269"/>
    </row>
    <row r="32" spans="1:14" ht="21.75" customHeight="1">
      <c r="A32" s="188" t="s">
        <v>120</v>
      </c>
      <c r="B32" s="278">
        <f>SUM(B33)</f>
        <v>240000</v>
      </c>
      <c r="C32" s="225">
        <f>SUM(C33)</f>
        <v>192000</v>
      </c>
      <c r="D32" s="278">
        <f>SUM(D33)</f>
        <v>48000</v>
      </c>
      <c r="E32" s="431"/>
      <c r="F32" s="431"/>
      <c r="G32" s="432"/>
      <c r="M32" s="162"/>
      <c r="N32" s="162"/>
    </row>
    <row r="33" spans="1:14" ht="21.75" customHeight="1">
      <c r="A33" s="214" t="s">
        <v>143</v>
      </c>
      <c r="B33" s="231">
        <f>C33+D33</f>
        <v>240000</v>
      </c>
      <c r="C33" s="258">
        <v>192000</v>
      </c>
      <c r="D33" s="259">
        <v>48000</v>
      </c>
      <c r="E33" s="409" t="s">
        <v>166</v>
      </c>
      <c r="F33" s="409"/>
      <c r="G33" s="410"/>
      <c r="M33" s="162"/>
      <c r="N33" s="162"/>
    </row>
    <row r="34" spans="1:14" ht="21.75" customHeight="1">
      <c r="A34" s="188" t="s">
        <v>119</v>
      </c>
      <c r="B34" s="278">
        <f>SUM(B35:B37)</f>
        <v>2912000</v>
      </c>
      <c r="C34" s="225">
        <f>SUM(C35:C37)</f>
        <v>2329600</v>
      </c>
      <c r="D34" s="278">
        <f>SUM(D35:D37)</f>
        <v>582400</v>
      </c>
      <c r="E34" s="285"/>
      <c r="F34" s="266"/>
      <c r="G34" s="267"/>
      <c r="M34" s="162"/>
      <c r="N34" s="162"/>
    </row>
    <row r="35" spans="1:14" ht="21.75" customHeight="1">
      <c r="A35" s="214" t="s">
        <v>144</v>
      </c>
      <c r="B35" s="231">
        <f>C35+D35</f>
        <v>2312000</v>
      </c>
      <c r="C35" s="258">
        <v>1849600</v>
      </c>
      <c r="D35" s="276">
        <v>462400</v>
      </c>
      <c r="E35" s="409"/>
      <c r="F35" s="409"/>
      <c r="G35" s="410"/>
      <c r="M35" s="162"/>
      <c r="N35" s="162"/>
    </row>
    <row r="36" spans="1:14" ht="21.75" customHeight="1">
      <c r="A36" s="214" t="s">
        <v>145</v>
      </c>
      <c r="B36" s="231">
        <f t="shared" ref="B36:B37" si="3">C36+D36</f>
        <v>200000</v>
      </c>
      <c r="C36" s="274">
        <v>160000</v>
      </c>
      <c r="D36" s="276">
        <v>40000</v>
      </c>
      <c r="E36" s="271"/>
      <c r="F36" s="268"/>
      <c r="G36" s="269"/>
      <c r="M36" s="162"/>
      <c r="N36" s="162"/>
    </row>
    <row r="37" spans="1:14" ht="21.75" customHeight="1">
      <c r="A37" s="214" t="s">
        <v>199</v>
      </c>
      <c r="B37" s="282">
        <f t="shared" si="3"/>
        <v>400000</v>
      </c>
      <c r="C37" s="258">
        <v>320000</v>
      </c>
      <c r="D37" s="259">
        <v>80000</v>
      </c>
      <c r="E37" s="271"/>
      <c r="F37" s="268"/>
      <c r="G37" s="269"/>
      <c r="M37" s="162"/>
      <c r="N37" s="162"/>
    </row>
    <row r="38" spans="1:14" ht="21.75" customHeight="1">
      <c r="A38" s="188" t="s">
        <v>121</v>
      </c>
      <c r="B38" s="278">
        <f>SUM(B39:B41)</f>
        <v>155000</v>
      </c>
      <c r="C38" s="275">
        <f>SUM(C39:C41)</f>
        <v>124000</v>
      </c>
      <c r="D38" s="287">
        <f>SUM(D39:D41)</f>
        <v>31000</v>
      </c>
      <c r="E38" s="285"/>
      <c r="F38" s="266"/>
      <c r="G38" s="267"/>
      <c r="M38" s="162"/>
      <c r="N38" s="162"/>
    </row>
    <row r="39" spans="1:14" ht="21.75" customHeight="1">
      <c r="A39" s="214" t="s">
        <v>160</v>
      </c>
      <c r="B39" s="231">
        <f>C39+D39</f>
        <v>27000</v>
      </c>
      <c r="C39" s="258">
        <v>21600</v>
      </c>
      <c r="D39" s="276">
        <v>5400</v>
      </c>
      <c r="E39" s="409" t="s">
        <v>163</v>
      </c>
      <c r="F39" s="409"/>
      <c r="G39" s="410"/>
      <c r="M39" s="162"/>
      <c r="N39" s="162"/>
    </row>
    <row r="40" spans="1:14" ht="21.75" customHeight="1">
      <c r="A40" s="214" t="s">
        <v>164</v>
      </c>
      <c r="B40" s="231">
        <f t="shared" ref="B40:B41" si="4">C40+D40</f>
        <v>8000</v>
      </c>
      <c r="C40" s="258">
        <v>6400</v>
      </c>
      <c r="D40" s="259">
        <v>1600</v>
      </c>
      <c r="E40" s="271" t="s">
        <v>167</v>
      </c>
      <c r="F40" s="271"/>
      <c r="G40" s="272"/>
      <c r="M40" s="162"/>
      <c r="N40" s="162"/>
    </row>
    <row r="41" spans="1:14" ht="21.75" customHeight="1">
      <c r="A41" s="214" t="s">
        <v>165</v>
      </c>
      <c r="B41" s="231">
        <f t="shared" si="4"/>
        <v>120000</v>
      </c>
      <c r="C41" s="258">
        <v>96000</v>
      </c>
      <c r="D41" s="259">
        <v>24000</v>
      </c>
      <c r="E41" s="271" t="s">
        <v>168</v>
      </c>
      <c r="F41" s="271"/>
      <c r="G41" s="272"/>
      <c r="M41" s="162"/>
      <c r="N41" s="162"/>
    </row>
    <row r="42" spans="1:14" ht="21.75" customHeight="1">
      <c r="A42" s="191" t="s">
        <v>125</v>
      </c>
      <c r="B42" s="209">
        <f>SUM(B43)</f>
        <v>10000</v>
      </c>
      <c r="C42" s="225">
        <f>SUM(C43)</f>
        <v>8000</v>
      </c>
      <c r="D42" s="277">
        <f>SUM(D43)</f>
        <v>2000</v>
      </c>
      <c r="E42" s="431"/>
      <c r="F42" s="431"/>
      <c r="G42" s="432"/>
    </row>
    <row r="43" spans="1:14" ht="21.75" customHeight="1">
      <c r="A43" s="232" t="s">
        <v>161</v>
      </c>
      <c r="B43" s="230">
        <f>C43+D43</f>
        <v>10000</v>
      </c>
      <c r="C43" s="257">
        <v>8000</v>
      </c>
      <c r="D43" s="256">
        <v>2000</v>
      </c>
      <c r="E43" s="284" t="s">
        <v>146</v>
      </c>
      <c r="F43" s="264"/>
      <c r="G43" s="265"/>
    </row>
    <row r="44" spans="1:14" ht="21.75" customHeight="1">
      <c r="A44" s="181" t="s">
        <v>126</v>
      </c>
      <c r="B44" s="210">
        <f>SUM(B11,B19,B28)</f>
        <v>8630000</v>
      </c>
      <c r="C44" s="220">
        <f>SUM(C11,C19,C28)</f>
        <v>6904000</v>
      </c>
      <c r="D44" s="210">
        <f>SUM(D11,D19,D28)</f>
        <v>1726000</v>
      </c>
      <c r="E44" s="453"/>
      <c r="F44" s="453"/>
      <c r="G44" s="454"/>
    </row>
    <row r="45" spans="1:14" ht="21.75" customHeight="1" thickBot="1">
      <c r="A45" s="203"/>
      <c r="B45" s="204"/>
      <c r="C45" s="241"/>
      <c r="D45" s="204"/>
      <c r="E45" s="162"/>
      <c r="F45" s="162"/>
      <c r="G45" s="162"/>
    </row>
    <row r="46" spans="1:14" ht="21.75" customHeight="1" thickTop="1" thickBot="1">
      <c r="A46" s="203"/>
      <c r="B46" s="240" t="s">
        <v>127</v>
      </c>
      <c r="C46" s="234">
        <f>IF(ROUNDDOWN(B44*8/10,0)&gt;=6500000,6500000,ROUNDDOWN(B44*8/10,0))</f>
        <v>6500000</v>
      </c>
      <c r="D46" s="233" t="s">
        <v>207</v>
      </c>
      <c r="E46" s="162"/>
      <c r="F46" s="162"/>
      <c r="G46" s="162"/>
    </row>
    <row r="47" spans="1:14" ht="21.75" customHeight="1" thickTop="1" thickBot="1">
      <c r="A47" s="203"/>
      <c r="B47" s="240" t="s">
        <v>131</v>
      </c>
      <c r="C47" s="254">
        <f>C44/B44*100</f>
        <v>80</v>
      </c>
      <c r="D47" s="233" t="s">
        <v>130</v>
      </c>
      <c r="E47" s="162"/>
      <c r="F47" s="162"/>
      <c r="G47" s="162"/>
    </row>
    <row r="48" spans="1:14" ht="9.9" customHeight="1" thickTop="1"/>
    <row r="49" spans="1:7" ht="21.75" customHeight="1">
      <c r="A49" s="435" t="s">
        <v>215</v>
      </c>
      <c r="B49" s="436"/>
      <c r="C49" s="436"/>
      <c r="D49" s="436"/>
      <c r="E49" s="436"/>
      <c r="F49" s="436"/>
      <c r="G49" s="436"/>
    </row>
    <row r="50" spans="1:7" ht="21.75" customHeight="1">
      <c r="A50" s="436"/>
      <c r="B50" s="436"/>
      <c r="C50" s="436"/>
      <c r="D50" s="436"/>
      <c r="E50" s="436"/>
      <c r="F50" s="436"/>
      <c r="G50" s="436"/>
    </row>
    <row r="51" spans="1:7" ht="21.75" customHeight="1">
      <c r="A51" s="436"/>
      <c r="B51" s="436"/>
      <c r="C51" s="436"/>
      <c r="D51" s="436"/>
      <c r="E51" s="436"/>
      <c r="F51" s="436"/>
      <c r="G51" s="436"/>
    </row>
    <row r="52" spans="1:7" ht="21.75" customHeight="1">
      <c r="A52" s="437"/>
      <c r="B52" s="437"/>
      <c r="C52" s="437"/>
      <c r="D52" s="437"/>
      <c r="E52" s="437"/>
      <c r="F52" s="437"/>
      <c r="G52" s="437"/>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25">
    <mergeCell ref="A3:G3"/>
    <mergeCell ref="B5:G5"/>
    <mergeCell ref="E6:G6"/>
    <mergeCell ref="A9:A10"/>
    <mergeCell ref="B9:D9"/>
    <mergeCell ref="E9:G10"/>
    <mergeCell ref="E30:G30"/>
    <mergeCell ref="E12:G12"/>
    <mergeCell ref="E13:G13"/>
    <mergeCell ref="E14:G14"/>
    <mergeCell ref="E18:G18"/>
    <mergeCell ref="E19:G19"/>
    <mergeCell ref="E20:G20"/>
    <mergeCell ref="E21:G21"/>
    <mergeCell ref="E24:G24"/>
    <mergeCell ref="E26:G26"/>
    <mergeCell ref="E28:G28"/>
    <mergeCell ref="E29:G29"/>
    <mergeCell ref="A49:G52"/>
    <mergeCell ref="E32:G32"/>
    <mergeCell ref="E33:G33"/>
    <mergeCell ref="E35:G35"/>
    <mergeCell ref="E39:G39"/>
    <mergeCell ref="E42:G42"/>
    <mergeCell ref="E44:G44"/>
  </mergeCells>
  <phoneticPr fontId="3"/>
  <conditionalFormatting sqref="C47">
    <cfRule type="expression" dxfId="0" priority="1">
      <formula>$C$47&gt;80</formula>
    </cfRule>
  </conditionalFormatting>
  <dataValidations count="4">
    <dataValidation type="list" allowBlank="1" showInputMessage="1" showErrorMessage="1" sqref="A29 A32 A34 A38 A42">
      <formula1>"ア　消耗品費,イ　光熱水費,ウ　旅費,エ　委託費,オ　委員会費,カ　借料費,キ　特許費,ク　運搬費,ケ　負担金"</formula1>
    </dataValidation>
    <dataValidation type="list" allowBlank="1" showInputMessage="1" showErrorMessage="1" sqref="A20 A26 A24">
      <formula1>"ア　開発員費,イ　補助員費,ウ　管理員費"</formula1>
    </dataValidation>
    <dataValidation type="list" allowBlank="1" showInputMessage="1" showErrorMessage="1" sqref="A12 A14 A17">
      <formula1>"ア　機械装置等借用費,イ　物品費,ウ　改造修理費"</formula1>
    </dataValidation>
    <dataValidation type="list" allowBlank="1" showInputMessage="1" showErrorMessage="1" sqref="B6">
      <formula1>"（中核企業）,（協力企業）,（研究機関）"</formula1>
    </dataValidation>
  </dataValidations>
  <pageMargins left="0.98425196850393704" right="0.78740157480314965" top="0.98425196850393704" bottom="0.78740157480314965" header="0.31496062992125984" footer="0.31496062992125984"/>
  <pageSetup paperSize="9" scale="59" orientation="portrait" r:id="rId1"/>
  <headerFooter>
    <oddHeader>&amp;L&amp;KFF0000
&amp;"-,太字"（作成記入例）</oddHeader>
  </headerFooter>
  <rowBreaks count="1" manualBreakCount="1">
    <brk id="52" max="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N44"/>
  <sheetViews>
    <sheetView showGridLines="0" view="pageBreakPreview" topLeftCell="A10" zoomScaleNormal="100" zoomScaleSheetLayoutView="100" workbookViewId="0">
      <selection activeCell="A31" sqref="A31:G34"/>
    </sheetView>
  </sheetViews>
  <sheetFormatPr defaultColWidth="9" defaultRowHeight="13.2"/>
  <cols>
    <col min="1" max="1" width="33.6640625" style="161" customWidth="1"/>
    <col min="2" max="2" width="19.33203125" style="161" bestFit="1" customWidth="1"/>
    <col min="3" max="4" width="17.77734375" style="161" customWidth="1"/>
    <col min="5" max="7" width="15.109375" style="161" customWidth="1"/>
    <col min="8" max="8" width="13.6640625" style="161" customWidth="1"/>
    <col min="9" max="9" width="16.6640625" style="161" customWidth="1"/>
    <col min="10" max="10" width="12.88671875" style="166" customWidth="1"/>
    <col min="11" max="11" width="19.109375" style="161" hidden="1" customWidth="1"/>
    <col min="12" max="13" width="12" style="161" customWidth="1"/>
    <col min="14" max="16384" width="9" style="161"/>
  </cols>
  <sheetData>
    <row r="1" spans="1:10" ht="25.5" customHeight="1">
      <c r="A1" s="236" t="s">
        <v>183</v>
      </c>
      <c r="I1" s="162"/>
      <c r="J1" s="163"/>
    </row>
    <row r="2" spans="1:10" ht="9.9" customHeight="1">
      <c r="I2" s="162"/>
      <c r="J2" s="163"/>
    </row>
    <row r="3" spans="1:10" ht="25.5" customHeight="1">
      <c r="A3" s="361" t="s">
        <v>132</v>
      </c>
      <c r="B3" s="361"/>
      <c r="C3" s="361"/>
      <c r="D3" s="361"/>
      <c r="E3" s="361"/>
      <c r="F3" s="361"/>
      <c r="G3" s="361"/>
      <c r="I3" s="162"/>
      <c r="J3" s="163"/>
    </row>
    <row r="4" spans="1:10" ht="9.9" customHeight="1">
      <c r="I4" s="162"/>
      <c r="J4" s="163"/>
    </row>
    <row r="5" spans="1:10" ht="35.1" customHeight="1">
      <c r="A5" s="167" t="s">
        <v>103</v>
      </c>
      <c r="B5" s="400" t="s">
        <v>184</v>
      </c>
      <c r="C5" s="400"/>
      <c r="D5" s="400"/>
      <c r="E5" s="400"/>
      <c r="F5" s="400"/>
      <c r="G5" s="400"/>
      <c r="I5" s="162"/>
      <c r="J5" s="163"/>
    </row>
    <row r="6" spans="1:10" ht="35.1" customHeight="1">
      <c r="A6" s="167" t="s">
        <v>129</v>
      </c>
      <c r="B6" s="200" t="s">
        <v>151</v>
      </c>
      <c r="C6" s="201" t="s">
        <v>152</v>
      </c>
      <c r="D6" s="201"/>
      <c r="E6" s="433"/>
      <c r="F6" s="433"/>
      <c r="G6" s="434"/>
      <c r="I6" s="162"/>
      <c r="J6" s="163"/>
    </row>
    <row r="7" spans="1:10" ht="21.75" customHeight="1">
      <c r="A7" s="184" t="s">
        <v>128</v>
      </c>
      <c r="B7" s="169"/>
      <c r="C7" s="169"/>
      <c r="D7" s="169"/>
      <c r="E7" s="169"/>
      <c r="F7" s="169"/>
      <c r="G7" s="169"/>
      <c r="I7" s="162"/>
      <c r="J7" s="163"/>
    </row>
    <row r="8" spans="1:10" ht="25.5" customHeight="1" thickBot="1">
      <c r="C8"/>
      <c r="D8"/>
      <c r="G8" s="173" t="s">
        <v>93</v>
      </c>
      <c r="I8" s="162"/>
      <c r="J8" s="163"/>
    </row>
    <row r="9" spans="1:10" ht="20.55" customHeight="1" thickBot="1">
      <c r="A9" s="411" t="s">
        <v>73</v>
      </c>
      <c r="B9" s="413" t="s">
        <v>137</v>
      </c>
      <c r="C9" s="414"/>
      <c r="D9" s="415"/>
      <c r="E9" s="416" t="s">
        <v>90</v>
      </c>
      <c r="F9" s="417"/>
      <c r="G9" s="418"/>
      <c r="I9" s="162"/>
      <c r="J9" s="163"/>
    </row>
    <row r="10" spans="1:10" s="164" customFormat="1" ht="30.6" customHeight="1" thickBot="1">
      <c r="A10" s="412"/>
      <c r="B10" s="251" t="s">
        <v>138</v>
      </c>
      <c r="C10" s="252" t="s">
        <v>139</v>
      </c>
      <c r="D10" s="253" t="s">
        <v>187</v>
      </c>
      <c r="E10" s="419"/>
      <c r="F10" s="419"/>
      <c r="G10" s="420"/>
    </row>
    <row r="11" spans="1:10" s="164" customFormat="1" ht="21.75" customHeight="1">
      <c r="A11" s="202" t="s">
        <v>105</v>
      </c>
      <c r="B11" s="206">
        <f>SUM(B12)</f>
        <v>192000</v>
      </c>
      <c r="C11" s="212">
        <f>SUM(C12)</f>
        <v>192000</v>
      </c>
      <c r="D11" s="212">
        <f>SUM(D12)</f>
        <v>0</v>
      </c>
      <c r="E11" s="226"/>
      <c r="F11" s="227"/>
      <c r="G11" s="228"/>
    </row>
    <row r="12" spans="1:10" s="164" customFormat="1" ht="21.75" customHeight="1">
      <c r="A12" s="186" t="s">
        <v>110</v>
      </c>
      <c r="B12" s="182">
        <f>SUM(B13:B14)</f>
        <v>192000</v>
      </c>
      <c r="C12" s="225">
        <f>SUM(C13:C14)</f>
        <v>192000</v>
      </c>
      <c r="D12" s="225">
        <f>SUM(D13:D14)</f>
        <v>0</v>
      </c>
      <c r="E12" s="430"/>
      <c r="F12" s="431"/>
      <c r="G12" s="432"/>
    </row>
    <row r="13" spans="1:10" s="164" customFormat="1" ht="21.75" customHeight="1">
      <c r="A13" s="213" t="s">
        <v>176</v>
      </c>
      <c r="B13" s="260">
        <f>C13+D13</f>
        <v>120000</v>
      </c>
      <c r="C13" s="258">
        <v>120000</v>
      </c>
      <c r="D13" s="258">
        <v>0</v>
      </c>
      <c r="E13" s="408" t="s">
        <v>212</v>
      </c>
      <c r="F13" s="409"/>
      <c r="G13" s="410"/>
    </row>
    <row r="14" spans="1:10" s="164" customFormat="1" ht="21.75" customHeight="1">
      <c r="A14" s="273" t="s">
        <v>177</v>
      </c>
      <c r="B14" s="260">
        <f>C14+D14</f>
        <v>72000</v>
      </c>
      <c r="C14" s="274">
        <v>72000</v>
      </c>
      <c r="D14" s="258">
        <v>0</v>
      </c>
      <c r="E14" s="421" t="s">
        <v>211</v>
      </c>
      <c r="F14" s="422"/>
      <c r="G14" s="423"/>
    </row>
    <row r="15" spans="1:10" s="164" customFormat="1" ht="21.75" customHeight="1">
      <c r="A15" s="180" t="s">
        <v>112</v>
      </c>
      <c r="B15" s="208">
        <f>SUM(B16)</f>
        <v>1640000</v>
      </c>
      <c r="C15" s="229">
        <f>SUM(C16)</f>
        <v>1640000</v>
      </c>
      <c r="D15" s="229">
        <f>SUM(D16)</f>
        <v>0</v>
      </c>
      <c r="E15" s="424"/>
      <c r="F15" s="425"/>
      <c r="G15" s="426"/>
    </row>
    <row r="16" spans="1:10" s="164" customFormat="1" ht="21.75" customHeight="1">
      <c r="A16" s="187" t="s">
        <v>113</v>
      </c>
      <c r="B16" s="207">
        <f>SUM(B17:B19)</f>
        <v>1640000</v>
      </c>
      <c r="C16" s="211">
        <f>SUM(C17:C19)</f>
        <v>1640000</v>
      </c>
      <c r="D16" s="211">
        <f>SUM(D17:D19)</f>
        <v>0</v>
      </c>
      <c r="E16" s="427"/>
      <c r="F16" s="428"/>
      <c r="G16" s="429"/>
    </row>
    <row r="17" spans="1:14" s="164" customFormat="1" ht="21.75" customHeight="1">
      <c r="A17" s="214" t="s">
        <v>173</v>
      </c>
      <c r="B17" s="231">
        <f>C17+D17</f>
        <v>960000</v>
      </c>
      <c r="C17" s="258">
        <v>960000</v>
      </c>
      <c r="D17" s="258">
        <v>0</v>
      </c>
      <c r="E17" s="408" t="s">
        <v>209</v>
      </c>
      <c r="F17" s="409"/>
      <c r="G17" s="410"/>
    </row>
    <row r="18" spans="1:14" s="164" customFormat="1" ht="21.75" customHeight="1">
      <c r="A18" s="214" t="s">
        <v>174</v>
      </c>
      <c r="B18" s="231">
        <f t="shared" ref="B18:B19" si="0">C18+D18</f>
        <v>360000</v>
      </c>
      <c r="C18" s="258">
        <v>360000</v>
      </c>
      <c r="D18" s="258">
        <v>0</v>
      </c>
      <c r="E18" s="270" t="s">
        <v>203</v>
      </c>
      <c r="F18" s="271"/>
      <c r="G18" s="272"/>
    </row>
    <row r="19" spans="1:14" s="164" customFormat="1" ht="21.75" customHeight="1">
      <c r="A19" s="214" t="s">
        <v>175</v>
      </c>
      <c r="B19" s="231">
        <f t="shared" si="0"/>
        <v>320000</v>
      </c>
      <c r="C19" s="258">
        <v>320000</v>
      </c>
      <c r="D19" s="258">
        <v>0</v>
      </c>
      <c r="E19" s="270" t="s">
        <v>204</v>
      </c>
      <c r="F19" s="271"/>
      <c r="G19" s="272"/>
    </row>
    <row r="20" spans="1:14" s="164" customFormat="1" ht="21.75" customHeight="1">
      <c r="A20" s="180" t="s">
        <v>116</v>
      </c>
      <c r="B20" s="208">
        <f>SUM(B21,B24)</f>
        <v>480000</v>
      </c>
      <c r="C20" s="229">
        <f>SUM(C21,C24)</f>
        <v>480000</v>
      </c>
      <c r="D20" s="229">
        <f>SUM(D21,D24)</f>
        <v>0</v>
      </c>
      <c r="E20" s="441"/>
      <c r="F20" s="442"/>
      <c r="G20" s="443"/>
    </row>
    <row r="21" spans="1:14" s="164" customFormat="1" ht="21.75" customHeight="1">
      <c r="A21" s="187" t="s">
        <v>117</v>
      </c>
      <c r="B21" s="207">
        <f>SUM(B22:B23)</f>
        <v>240000</v>
      </c>
      <c r="C21" s="211">
        <f>SUM(C22:C23)</f>
        <v>240000</v>
      </c>
      <c r="D21" s="211">
        <f>SUM(D22:D23)</f>
        <v>0</v>
      </c>
      <c r="E21" s="427"/>
      <c r="F21" s="428"/>
      <c r="G21" s="429"/>
    </row>
    <row r="22" spans="1:14" s="164" customFormat="1" ht="21.75" customHeight="1">
      <c r="A22" s="214" t="s">
        <v>178</v>
      </c>
      <c r="B22" s="231">
        <f>C22+D22</f>
        <v>120000</v>
      </c>
      <c r="C22" s="258">
        <v>120000</v>
      </c>
      <c r="D22" s="259">
        <v>0</v>
      </c>
      <c r="E22" s="408" t="s">
        <v>210</v>
      </c>
      <c r="F22" s="409"/>
      <c r="G22" s="410"/>
    </row>
    <row r="23" spans="1:14" s="164" customFormat="1" ht="21.75" customHeight="1">
      <c r="A23" s="214" t="s">
        <v>200</v>
      </c>
      <c r="B23" s="231">
        <f>C23+D23</f>
        <v>120000</v>
      </c>
      <c r="C23" s="258">
        <v>120000</v>
      </c>
      <c r="D23" s="258">
        <v>0</v>
      </c>
      <c r="E23" s="408" t="s">
        <v>213</v>
      </c>
      <c r="F23" s="409"/>
      <c r="G23" s="410"/>
    </row>
    <row r="24" spans="1:14" ht="21.75" customHeight="1">
      <c r="A24" s="188" t="s">
        <v>120</v>
      </c>
      <c r="B24" s="278">
        <f>SUM(B25)</f>
        <v>240000</v>
      </c>
      <c r="C24" s="225">
        <f>SUM(C25)</f>
        <v>240000</v>
      </c>
      <c r="D24" s="225">
        <f>SUM(D25)</f>
        <v>0</v>
      </c>
      <c r="E24" s="430"/>
      <c r="F24" s="431"/>
      <c r="G24" s="432"/>
      <c r="M24" s="162"/>
      <c r="N24" s="162"/>
    </row>
    <row r="25" spans="1:14" ht="21.75" customHeight="1">
      <c r="A25" s="214" t="s">
        <v>179</v>
      </c>
      <c r="B25" s="231">
        <f>C25+D25</f>
        <v>240000</v>
      </c>
      <c r="C25" s="258">
        <v>240000</v>
      </c>
      <c r="D25" s="259">
        <v>0</v>
      </c>
      <c r="E25" s="408" t="s">
        <v>180</v>
      </c>
      <c r="F25" s="409"/>
      <c r="G25" s="410"/>
      <c r="M25" s="162"/>
      <c r="N25" s="162"/>
    </row>
    <row r="26" spans="1:14" ht="21.75" customHeight="1">
      <c r="A26" s="181" t="s">
        <v>126</v>
      </c>
      <c r="B26" s="328">
        <f>SUM(B11,B15,B20)</f>
        <v>2312000</v>
      </c>
      <c r="C26" s="329">
        <f>SUM(C11,C15,C20)</f>
        <v>2312000</v>
      </c>
      <c r="D26" s="329">
        <f>SUM(D11,D15,D20)</f>
        <v>0</v>
      </c>
      <c r="E26" s="452"/>
      <c r="F26" s="453"/>
      <c r="G26" s="454"/>
    </row>
    <row r="27" spans="1:14" ht="21.75" customHeight="1">
      <c r="A27" s="235" t="s">
        <v>133</v>
      </c>
      <c r="B27" s="450"/>
      <c r="C27" s="281">
        <f>ROUNDDOWN(C26*10%,0)</f>
        <v>231200</v>
      </c>
      <c r="D27" s="450"/>
      <c r="E27" s="444"/>
      <c r="F27" s="445"/>
      <c r="G27" s="456"/>
    </row>
    <row r="28" spans="1:14" ht="21.75" customHeight="1">
      <c r="A28" s="235" t="s">
        <v>134</v>
      </c>
      <c r="B28" s="455"/>
      <c r="C28" s="281">
        <f>SUM(C26:C27)</f>
        <v>2543200</v>
      </c>
      <c r="D28" s="455"/>
      <c r="E28" s="444"/>
      <c r="F28" s="445"/>
      <c r="G28" s="456"/>
    </row>
    <row r="29" spans="1:14" ht="21.75" customHeight="1">
      <c r="A29" s="203"/>
      <c r="B29"/>
      <c r="C29"/>
      <c r="D29"/>
      <c r="E29" s="162"/>
      <c r="F29" s="162"/>
      <c r="G29" s="162"/>
    </row>
    <row r="30" spans="1:14" ht="9.9" customHeight="1"/>
    <row r="31" spans="1:14" ht="21.75" customHeight="1">
      <c r="A31" s="435" t="s">
        <v>205</v>
      </c>
      <c r="B31" s="436"/>
      <c r="C31" s="436"/>
      <c r="D31" s="436"/>
      <c r="E31" s="436"/>
      <c r="F31" s="436"/>
      <c r="G31" s="436"/>
    </row>
    <row r="32" spans="1:14" ht="21.75" customHeight="1">
      <c r="A32" s="436"/>
      <c r="B32" s="436"/>
      <c r="C32" s="436"/>
      <c r="D32" s="436"/>
      <c r="E32" s="436"/>
      <c r="F32" s="436"/>
      <c r="G32" s="436"/>
    </row>
    <row r="33" spans="1:7" ht="21.75" customHeight="1">
      <c r="A33" s="436"/>
      <c r="B33" s="436"/>
      <c r="C33" s="436"/>
      <c r="D33" s="436"/>
      <c r="E33" s="436"/>
      <c r="F33" s="436"/>
      <c r="G33" s="436"/>
    </row>
    <row r="34" spans="1:7" ht="21.75" customHeight="1">
      <c r="A34" s="437"/>
      <c r="B34" s="437"/>
      <c r="C34" s="437"/>
      <c r="D34" s="437"/>
      <c r="E34" s="437"/>
      <c r="F34" s="437"/>
      <c r="G34" s="437"/>
    </row>
    <row r="35" spans="1:7" ht="21.75" customHeight="1"/>
    <row r="36" spans="1:7" ht="21.75" customHeight="1"/>
    <row r="37" spans="1:7" ht="21.75" customHeight="1"/>
    <row r="38" spans="1:7" ht="21.75" customHeight="1"/>
    <row r="39" spans="1:7" ht="21.75" customHeight="1"/>
    <row r="40" spans="1:7" ht="21.75" customHeight="1"/>
    <row r="41" spans="1:7" ht="21.75" customHeight="1"/>
    <row r="42" spans="1:7" ht="21.75" customHeight="1"/>
    <row r="43" spans="1:7" ht="21.75" customHeight="1"/>
    <row r="44" spans="1:7" ht="21.75" customHeight="1"/>
  </sheetData>
  <mergeCells count="24">
    <mergeCell ref="E16:G16"/>
    <mergeCell ref="A3:G3"/>
    <mergeCell ref="B5:G5"/>
    <mergeCell ref="E6:G6"/>
    <mergeCell ref="A9:A10"/>
    <mergeCell ref="B9:D9"/>
    <mergeCell ref="E9:G10"/>
    <mergeCell ref="E12:G12"/>
    <mergeCell ref="E15:G15"/>
    <mergeCell ref="E13:G13"/>
    <mergeCell ref="E14:G14"/>
    <mergeCell ref="E17:G17"/>
    <mergeCell ref="E20:G20"/>
    <mergeCell ref="E21:G21"/>
    <mergeCell ref="E22:G22"/>
    <mergeCell ref="E24:G24"/>
    <mergeCell ref="E23:G23"/>
    <mergeCell ref="E25:G25"/>
    <mergeCell ref="A31:G34"/>
    <mergeCell ref="E26:G26"/>
    <mergeCell ref="B27:B28"/>
    <mergeCell ref="D27:D28"/>
    <mergeCell ref="E27:G27"/>
    <mergeCell ref="E28:G28"/>
  </mergeCells>
  <phoneticPr fontId="3"/>
  <dataValidations count="4">
    <dataValidation type="list" allowBlank="1" showInputMessage="1" showErrorMessage="1" sqref="B6">
      <formula1>"（中核企業）,（協力企業）,（研究機関）"</formula1>
    </dataValidation>
    <dataValidation type="list" allowBlank="1" showInputMessage="1" showErrorMessage="1" sqref="A12">
      <formula1>"ア　機械装置等借用費,イ　物品費,ウ　改造修理費"</formula1>
    </dataValidation>
    <dataValidation type="list" allowBlank="1" showInputMessage="1" showErrorMessage="1" sqref="A16">
      <formula1>"ア　開発員費,イ　補助員費,ウ　管理員費"</formula1>
    </dataValidation>
    <dataValidation type="list" allowBlank="1" showInputMessage="1" showErrorMessage="1" sqref="A21 A24">
      <formula1>"ア　消耗品費,イ　光熱水費,ウ　旅費,エ　委託費,オ　委員会費,カ　借料費,キ　特許費,ク　運搬費,ケ　負担金"</formula1>
    </dataValidation>
  </dataValidations>
  <pageMargins left="0.98425196850393704" right="0.78740157480314965" top="0.98425196850393704" bottom="0.78740157480314965" header="0.31496062992125984" footer="0.31496062992125984"/>
  <pageSetup paperSize="9" scale="63" orientation="portrait" r:id="rId1"/>
  <headerFooter>
    <oddHeader>&amp;L&amp;KFF0000
&amp;"-,太字"（作成記入例）</oddHeader>
  </headerFooter>
  <rowBreaks count="1" manualBreakCount="1">
    <brk id="34" max="4"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K32"/>
  <sheetViews>
    <sheetView showGridLines="0" tabSelected="1" view="pageBreakPreview" zoomScaleNormal="100" zoomScaleSheetLayoutView="100" workbookViewId="0">
      <selection activeCell="B15" sqref="B15:B16"/>
    </sheetView>
  </sheetViews>
  <sheetFormatPr defaultColWidth="9" defaultRowHeight="13.2"/>
  <cols>
    <col min="1" max="1" width="33.6640625" style="161" customWidth="1"/>
    <col min="2" max="2" width="19.33203125" style="161" bestFit="1" customWidth="1"/>
    <col min="3" max="4" width="17.77734375" style="161" customWidth="1"/>
    <col min="5" max="7" width="15.109375" style="161" customWidth="1"/>
    <col min="8" max="8" width="13.6640625" style="161" customWidth="1"/>
    <col min="9" max="9" width="16.6640625" style="161" customWidth="1"/>
    <col min="10" max="10" width="12.88671875" style="166" customWidth="1"/>
    <col min="11" max="11" width="19.109375" style="161" hidden="1" customWidth="1"/>
    <col min="12" max="13" width="12" style="161" customWidth="1"/>
    <col min="14" max="16384" width="9" style="161"/>
  </cols>
  <sheetData>
    <row r="1" spans="1:10" ht="25.5" customHeight="1">
      <c r="A1" s="236" t="s">
        <v>183</v>
      </c>
      <c r="I1" s="162"/>
      <c r="J1" s="163"/>
    </row>
    <row r="2" spans="1:10" ht="9.9" customHeight="1">
      <c r="I2" s="162"/>
      <c r="J2" s="163"/>
    </row>
    <row r="3" spans="1:10" ht="25.5" customHeight="1">
      <c r="A3" s="361" t="s">
        <v>132</v>
      </c>
      <c r="B3" s="361"/>
      <c r="C3" s="361"/>
      <c r="D3" s="361"/>
      <c r="E3" s="361"/>
      <c r="F3" s="361"/>
      <c r="G3" s="361"/>
      <c r="I3" s="162"/>
      <c r="J3" s="163"/>
    </row>
    <row r="4" spans="1:10" ht="9.9" customHeight="1">
      <c r="I4" s="162"/>
      <c r="J4" s="163"/>
    </row>
    <row r="5" spans="1:10" ht="35.1" customHeight="1">
      <c r="A5" s="167" t="s">
        <v>103</v>
      </c>
      <c r="B5" s="400" t="s">
        <v>184</v>
      </c>
      <c r="C5" s="400"/>
      <c r="D5" s="400"/>
      <c r="E5" s="400"/>
      <c r="F5" s="400"/>
      <c r="G5" s="400"/>
      <c r="I5" s="162"/>
      <c r="J5" s="163"/>
    </row>
    <row r="6" spans="1:10" ht="35.1" customHeight="1">
      <c r="A6" s="167" t="s">
        <v>129</v>
      </c>
      <c r="B6" s="200" t="s">
        <v>149</v>
      </c>
      <c r="C6" s="201" t="s">
        <v>150</v>
      </c>
      <c r="D6" s="201"/>
      <c r="E6" s="433"/>
      <c r="F6" s="433"/>
      <c r="G6" s="434"/>
      <c r="I6" s="162"/>
      <c r="J6" s="163"/>
    </row>
    <row r="7" spans="1:10" ht="21.75" customHeight="1">
      <c r="A7" s="184" t="s">
        <v>128</v>
      </c>
      <c r="B7" s="169"/>
      <c r="C7" s="169"/>
      <c r="D7" s="169"/>
      <c r="E7" s="169"/>
      <c r="F7" s="169"/>
      <c r="G7" s="169"/>
      <c r="I7" s="162"/>
      <c r="J7" s="163"/>
    </row>
    <row r="8" spans="1:10" ht="25.5" customHeight="1" thickBot="1">
      <c r="C8"/>
      <c r="D8"/>
      <c r="G8" s="173" t="s">
        <v>93</v>
      </c>
      <c r="I8" s="162"/>
      <c r="J8" s="163"/>
    </row>
    <row r="9" spans="1:10" ht="20.55" customHeight="1" thickBot="1">
      <c r="A9" s="411" t="s">
        <v>73</v>
      </c>
      <c r="B9" s="413" t="s">
        <v>137</v>
      </c>
      <c r="C9" s="414"/>
      <c r="D9" s="415"/>
      <c r="E9" s="416" t="s">
        <v>90</v>
      </c>
      <c r="F9" s="417"/>
      <c r="G9" s="418"/>
      <c r="I9" s="162"/>
      <c r="J9" s="163"/>
    </row>
    <row r="10" spans="1:10" s="164" customFormat="1" ht="30.6" customHeight="1" thickBot="1">
      <c r="A10" s="412"/>
      <c r="B10" s="251" t="s">
        <v>138</v>
      </c>
      <c r="C10" s="252" t="s">
        <v>139</v>
      </c>
      <c r="D10" s="253" t="s">
        <v>187</v>
      </c>
      <c r="E10" s="419"/>
      <c r="F10" s="419"/>
      <c r="G10" s="420"/>
    </row>
    <row r="11" spans="1:10" s="164" customFormat="1" ht="21.75" customHeight="1">
      <c r="A11" s="180" t="s">
        <v>116</v>
      </c>
      <c r="B11" s="208">
        <f t="shared" ref="B11:D12" si="0">SUM(B12)</f>
        <v>200000</v>
      </c>
      <c r="C11" s="229">
        <f t="shared" si="0"/>
        <v>200000</v>
      </c>
      <c r="D11" s="229">
        <f t="shared" si="0"/>
        <v>0</v>
      </c>
      <c r="E11" s="441"/>
      <c r="F11" s="442"/>
      <c r="G11" s="443"/>
    </row>
    <row r="12" spans="1:10" s="164" customFormat="1" ht="21.75" customHeight="1">
      <c r="A12" s="187" t="s">
        <v>117</v>
      </c>
      <c r="B12" s="207">
        <f t="shared" si="0"/>
        <v>200000</v>
      </c>
      <c r="C12" s="211">
        <f t="shared" si="0"/>
        <v>200000</v>
      </c>
      <c r="D12" s="211">
        <f t="shared" si="0"/>
        <v>0</v>
      </c>
      <c r="E12" s="427"/>
      <c r="F12" s="428"/>
      <c r="G12" s="429"/>
    </row>
    <row r="13" spans="1:10" s="164" customFormat="1" ht="21.75" customHeight="1">
      <c r="A13" s="214" t="s">
        <v>181</v>
      </c>
      <c r="B13" s="231">
        <f>C13+D13</f>
        <v>200000</v>
      </c>
      <c r="C13" s="258">
        <v>200000</v>
      </c>
      <c r="D13" s="259"/>
      <c r="E13" s="408" t="s">
        <v>216</v>
      </c>
      <c r="F13" s="409"/>
      <c r="G13" s="410"/>
    </row>
    <row r="14" spans="1:10" ht="21.75" customHeight="1">
      <c r="A14" s="181" t="s">
        <v>182</v>
      </c>
      <c r="B14" s="328">
        <f>B11</f>
        <v>200000</v>
      </c>
      <c r="C14" s="329">
        <f>SUM(C11)</f>
        <v>200000</v>
      </c>
      <c r="D14" s="329">
        <f>SUM(D11)</f>
        <v>0</v>
      </c>
      <c r="E14" s="452"/>
      <c r="F14" s="453"/>
      <c r="G14" s="454"/>
    </row>
    <row r="15" spans="1:10" ht="21.75" customHeight="1">
      <c r="A15" s="235" t="s">
        <v>133</v>
      </c>
      <c r="B15" s="450"/>
      <c r="C15" s="281">
        <f>ROUNDDOWN(C14*10%,0)</f>
        <v>20000</v>
      </c>
      <c r="D15" s="450"/>
      <c r="E15" s="444"/>
      <c r="F15" s="445"/>
      <c r="G15" s="456"/>
    </row>
    <row r="16" spans="1:10" ht="21.75" customHeight="1">
      <c r="A16" s="235" t="s">
        <v>134</v>
      </c>
      <c r="B16" s="455"/>
      <c r="C16" s="281">
        <f>SUM(C14:C15)</f>
        <v>220000</v>
      </c>
      <c r="D16" s="455"/>
      <c r="E16" s="444"/>
      <c r="F16" s="445"/>
      <c r="G16" s="456"/>
    </row>
    <row r="17" spans="1:7" ht="21.75" customHeight="1">
      <c r="A17" s="203"/>
      <c r="B17"/>
      <c r="C17"/>
      <c r="D17"/>
      <c r="E17" s="162"/>
      <c r="F17" s="162"/>
      <c r="G17" s="162"/>
    </row>
    <row r="18" spans="1:7" ht="9.9" customHeight="1"/>
    <row r="19" spans="1:7" ht="21.75" customHeight="1">
      <c r="A19" s="435" t="s">
        <v>205</v>
      </c>
      <c r="B19" s="436"/>
      <c r="C19" s="436"/>
      <c r="D19" s="436"/>
      <c r="E19" s="436"/>
      <c r="F19" s="436"/>
      <c r="G19" s="436"/>
    </row>
    <row r="20" spans="1:7" ht="21.75" customHeight="1">
      <c r="A20" s="436"/>
      <c r="B20" s="436"/>
      <c r="C20" s="436"/>
      <c r="D20" s="436"/>
      <c r="E20" s="436"/>
      <c r="F20" s="436"/>
      <c r="G20" s="436"/>
    </row>
    <row r="21" spans="1:7" ht="21.75" customHeight="1">
      <c r="A21" s="436"/>
      <c r="B21" s="436"/>
      <c r="C21" s="436"/>
      <c r="D21" s="436"/>
      <c r="E21" s="436"/>
      <c r="F21" s="436"/>
      <c r="G21" s="436"/>
    </row>
    <row r="22" spans="1:7" ht="21.75" customHeight="1">
      <c r="A22" s="437"/>
      <c r="B22" s="437"/>
      <c r="C22" s="437"/>
      <c r="D22" s="437"/>
      <c r="E22" s="437"/>
      <c r="F22" s="437"/>
      <c r="G22" s="437"/>
    </row>
    <row r="23" spans="1:7" ht="21.75" customHeight="1"/>
    <row r="24" spans="1:7" ht="21.75" customHeight="1"/>
    <row r="25" spans="1:7" ht="21.75" customHeight="1"/>
    <row r="26" spans="1:7" ht="21.75" customHeight="1"/>
    <row r="27" spans="1:7" ht="21.75" customHeight="1"/>
    <row r="28" spans="1:7" ht="21.75" customHeight="1"/>
    <row r="29" spans="1:7" ht="21.75" customHeight="1"/>
    <row r="30" spans="1:7" ht="21.75" customHeight="1"/>
    <row r="31" spans="1:7" ht="21.75" customHeight="1"/>
    <row r="32" spans="1:7" ht="21.75" customHeight="1"/>
  </sheetData>
  <mergeCells count="15">
    <mergeCell ref="A3:G3"/>
    <mergeCell ref="B5:G5"/>
    <mergeCell ref="E6:G6"/>
    <mergeCell ref="A9:A10"/>
    <mergeCell ref="B9:D9"/>
    <mergeCell ref="E9:G10"/>
    <mergeCell ref="E11:G11"/>
    <mergeCell ref="E12:G12"/>
    <mergeCell ref="E13:G13"/>
    <mergeCell ref="A19:G22"/>
    <mergeCell ref="E14:G14"/>
    <mergeCell ref="B15:B16"/>
    <mergeCell ref="D15:D16"/>
    <mergeCell ref="E15:G15"/>
    <mergeCell ref="E16:G16"/>
  </mergeCells>
  <phoneticPr fontId="3"/>
  <dataValidations count="2">
    <dataValidation type="list" allowBlank="1" showInputMessage="1" showErrorMessage="1" sqref="A12">
      <formula1>"ア　消耗品費,イ　光熱水費,ウ　旅費,エ　委託費,オ　委員会費,カ　借料費,キ　特許費,ク　運搬費,ケ　負担金"</formula1>
    </dataValidation>
    <dataValidation type="list" allowBlank="1" showInputMessage="1" showErrorMessage="1" sqref="B6">
      <formula1>"（中核企業）,（協力企業）,（研究機関）"</formula1>
    </dataValidation>
  </dataValidations>
  <pageMargins left="0.98425196850393704" right="0.78740157480314965" top="0.98425196850393704" bottom="0.78740157480314965" header="0.31496062992125984" footer="0.31496062992125984"/>
  <pageSetup paperSize="9" scale="63" orientation="portrait" r:id="rId1"/>
  <headerFooter>
    <oddHeader>&amp;L&amp;KFF0000
&amp;"-,太字"（作成記入例）</oddHeader>
  </headerFooter>
  <rowBreaks count="1" manualBreakCount="1">
    <brk id="22" max="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zoomScaleNormal="100" zoomScaleSheetLayoutView="100" workbookViewId="0">
      <selection activeCell="A21" sqref="A21"/>
    </sheetView>
  </sheetViews>
  <sheetFormatPr defaultColWidth="9" defaultRowHeight="13.2"/>
  <cols>
    <col min="1" max="1" width="21.33203125" style="40" customWidth="1"/>
    <col min="2" max="7" width="14" style="40" customWidth="1"/>
    <col min="8" max="8" width="13.6640625" style="40" customWidth="1"/>
    <col min="9" max="9" width="16.6640625" style="40" customWidth="1"/>
    <col min="10" max="10" width="12.88671875" style="3" customWidth="1"/>
    <col min="11" max="11" width="19.109375" style="40" hidden="1" customWidth="1"/>
    <col min="12" max="13" width="12" style="40" customWidth="1"/>
    <col min="14" max="16384" width="9" style="40"/>
  </cols>
  <sheetData>
    <row r="1" spans="1:13">
      <c r="A1" s="39" t="s">
        <v>47</v>
      </c>
      <c r="B1" s="39"/>
      <c r="C1" s="39"/>
    </row>
    <row r="2" spans="1:13" ht="60.75" customHeight="1">
      <c r="G2" s="85" t="s">
        <v>48</v>
      </c>
      <c r="J2" s="4"/>
      <c r="L2" s="5"/>
    </row>
    <row r="3" spans="1:13" ht="18.75" customHeight="1">
      <c r="A3" s="457" t="s">
        <v>2</v>
      </c>
      <c r="B3" s="457"/>
      <c r="C3" s="457"/>
      <c r="D3" s="457"/>
      <c r="E3" s="457"/>
      <c r="F3" s="457"/>
      <c r="G3" s="457"/>
      <c r="H3" s="457"/>
      <c r="I3" s="5"/>
      <c r="J3" s="5"/>
      <c r="K3" s="5"/>
      <c r="L3" s="5"/>
      <c r="M3" s="5"/>
    </row>
    <row r="4" spans="1:13" ht="21.75" customHeight="1">
      <c r="A4" s="457" t="s">
        <v>3</v>
      </c>
      <c r="B4" s="457"/>
      <c r="C4" s="457"/>
      <c r="D4" s="457"/>
      <c r="E4" s="457"/>
      <c r="F4" s="457"/>
      <c r="G4" s="457"/>
      <c r="H4" s="457"/>
      <c r="I4" s="5"/>
      <c r="J4" s="5"/>
      <c r="K4" s="5"/>
      <c r="L4" s="5"/>
      <c r="M4" s="5"/>
    </row>
    <row r="5" spans="1:13" ht="27" customHeight="1"/>
    <row r="6" spans="1:13" s="10" customFormat="1" ht="23.25" customHeight="1">
      <c r="A6" s="156" t="s">
        <v>64</v>
      </c>
      <c r="B6" s="42"/>
      <c r="C6" s="42"/>
      <c r="D6" s="8"/>
      <c r="E6" s="8"/>
      <c r="F6" s="8"/>
      <c r="G6" s="8"/>
      <c r="H6" s="8"/>
      <c r="I6" s="8"/>
      <c r="J6" s="9"/>
    </row>
    <row r="7" spans="1:13" s="10" customFormat="1" ht="23.25" customHeight="1">
      <c r="A7" s="156" t="s">
        <v>65</v>
      </c>
      <c r="B7" s="42"/>
      <c r="C7" s="42"/>
      <c r="D7" s="8"/>
      <c r="E7" s="8"/>
      <c r="F7" s="8"/>
      <c r="G7" s="8"/>
      <c r="H7" s="8"/>
      <c r="J7" s="9"/>
    </row>
    <row r="8" spans="1:13" ht="39.75" customHeight="1">
      <c r="A8" s="42"/>
      <c r="B8" s="42"/>
      <c r="C8" s="42"/>
      <c r="D8" s="8"/>
      <c r="E8" s="8"/>
      <c r="F8" s="8"/>
      <c r="G8" s="8"/>
      <c r="H8" s="8"/>
      <c r="I8" s="10"/>
      <c r="J8" s="10"/>
      <c r="L8" s="10"/>
    </row>
    <row r="9" spans="1:13" ht="18.75" customHeight="1">
      <c r="A9" s="59"/>
      <c r="B9" s="59"/>
      <c r="C9" s="59"/>
      <c r="D9" s="54"/>
      <c r="E9" s="54"/>
      <c r="F9" s="54"/>
      <c r="G9" s="54"/>
      <c r="H9" s="54"/>
      <c r="I9" s="54"/>
      <c r="J9" s="54"/>
      <c r="K9" s="54"/>
    </row>
    <row r="10" spans="1:13" ht="21.75" customHeight="1">
      <c r="A10" s="59"/>
      <c r="B10" s="54"/>
      <c r="C10" s="54"/>
      <c r="D10" s="54"/>
      <c r="E10" s="54"/>
      <c r="F10" s="54"/>
      <c r="G10" s="54"/>
      <c r="H10" s="54"/>
      <c r="I10" s="54"/>
      <c r="J10" s="55"/>
      <c r="K10" s="54"/>
      <c r="L10" s="54"/>
      <c r="M10" s="54"/>
    </row>
    <row r="11" spans="1:13" ht="21.75" customHeight="1">
      <c r="A11" s="59"/>
      <c r="B11" s="54"/>
      <c r="C11" s="54"/>
      <c r="D11" s="54"/>
      <c r="E11" s="54"/>
      <c r="F11" s="54"/>
      <c r="G11" s="54"/>
      <c r="H11" s="54"/>
      <c r="I11" s="54"/>
      <c r="J11" s="55"/>
      <c r="K11" s="54"/>
      <c r="L11" s="54"/>
      <c r="M11" s="54"/>
    </row>
    <row r="12" spans="1:13" ht="25.5" customHeight="1">
      <c r="A12" s="152" t="s">
        <v>66</v>
      </c>
      <c r="I12" s="54"/>
      <c r="J12" s="31"/>
    </row>
    <row r="13" spans="1:13" ht="15.75" customHeight="1" thickBot="1">
      <c r="A13" s="159" t="s">
        <v>69</v>
      </c>
      <c r="G13" s="14" t="s">
        <v>5</v>
      </c>
      <c r="I13" s="54"/>
      <c r="J13" s="31"/>
    </row>
    <row r="14" spans="1:13" s="10" customFormat="1" ht="21.75" customHeight="1">
      <c r="A14" s="458"/>
      <c r="B14" s="140" t="s">
        <v>54</v>
      </c>
      <c r="C14" s="141" t="s">
        <v>52</v>
      </c>
      <c r="D14" s="460" t="s">
        <v>53</v>
      </c>
      <c r="E14" s="461"/>
      <c r="F14" s="134">
        <f>SUM(D21:G21)</f>
        <v>1982384</v>
      </c>
      <c r="G14" s="133" t="s">
        <v>58</v>
      </c>
    </row>
    <row r="15" spans="1:13" s="10" customFormat="1" ht="27.75" customHeight="1">
      <c r="A15" s="459"/>
      <c r="B15" s="127" t="s">
        <v>51</v>
      </c>
      <c r="C15" s="158" t="s">
        <v>30</v>
      </c>
      <c r="D15" s="129" t="s">
        <v>31</v>
      </c>
      <c r="E15" s="119" t="s">
        <v>33</v>
      </c>
      <c r="F15" s="119" t="s">
        <v>32</v>
      </c>
      <c r="G15" s="128" t="s">
        <v>34</v>
      </c>
    </row>
    <row r="16" spans="1:13" s="10" customFormat="1" ht="30.75" customHeight="1">
      <c r="A16" s="120" t="s">
        <v>14</v>
      </c>
      <c r="B16" s="23">
        <f>C16</f>
        <v>0</v>
      </c>
      <c r="C16" s="126">
        <v>0</v>
      </c>
      <c r="D16" s="130"/>
      <c r="E16" s="60"/>
      <c r="F16" s="60"/>
      <c r="G16" s="113"/>
    </row>
    <row r="17" spans="1:12" s="10" customFormat="1" ht="30.75" customHeight="1">
      <c r="A17" s="120" t="s">
        <v>15</v>
      </c>
      <c r="B17" s="51">
        <f>SUM(C17:G17)</f>
        <v>1204569</v>
      </c>
      <c r="C17" s="68">
        <v>223129</v>
      </c>
      <c r="D17" s="131">
        <v>829440</v>
      </c>
      <c r="E17" s="58">
        <v>152000</v>
      </c>
      <c r="F17" s="58">
        <v>0</v>
      </c>
      <c r="G17" s="114">
        <v>0</v>
      </c>
    </row>
    <row r="18" spans="1:12" s="10" customFormat="1" ht="30.75" customHeight="1">
      <c r="A18" s="120" t="s">
        <v>16</v>
      </c>
      <c r="B18" s="51">
        <f>SUM(C18:G18)</f>
        <v>776923</v>
      </c>
      <c r="C18" s="68">
        <v>8923</v>
      </c>
      <c r="D18" s="131">
        <v>0</v>
      </c>
      <c r="E18" s="58">
        <v>268000</v>
      </c>
      <c r="F18" s="58">
        <v>500000</v>
      </c>
      <c r="G18" s="114">
        <v>0</v>
      </c>
    </row>
    <row r="19" spans="1:12" s="10" customFormat="1" ht="30.75" customHeight="1">
      <c r="A19" s="120" t="s">
        <v>18</v>
      </c>
      <c r="B19" s="51">
        <f>SUM(C19:G19)</f>
        <v>256148</v>
      </c>
      <c r="C19" s="68">
        <v>23204</v>
      </c>
      <c r="D19" s="131">
        <v>82944</v>
      </c>
      <c r="E19" s="58">
        <v>0</v>
      </c>
      <c r="F19" s="58">
        <v>150000</v>
      </c>
      <c r="G19" s="114">
        <v>0</v>
      </c>
    </row>
    <row r="20" spans="1:12" s="10" customFormat="1" ht="30.75" hidden="1" customHeight="1">
      <c r="A20" s="121" t="s">
        <v>19</v>
      </c>
      <c r="B20" s="51" t="e">
        <f t="shared" ref="B20" si="0">SUM(C20:G20)</f>
        <v>#REF!</v>
      </c>
      <c r="C20" s="68" t="e">
        <f>#REF!+C19</f>
        <v>#REF!</v>
      </c>
      <c r="D20" s="131" t="e">
        <f>#REF!+D19</f>
        <v>#REF!</v>
      </c>
      <c r="E20" s="58" t="e">
        <f>#REF!+E19</f>
        <v>#REF!</v>
      </c>
      <c r="F20" s="58" t="e">
        <f>#REF!+F19</f>
        <v>#REF!</v>
      </c>
      <c r="G20" s="114" t="e">
        <f>#REF!+G19</f>
        <v>#REF!</v>
      </c>
    </row>
    <row r="21" spans="1:12" s="10" customFormat="1" ht="30.75" customHeight="1">
      <c r="A21" s="138" t="s">
        <v>56</v>
      </c>
      <c r="B21" s="135">
        <f>SUM(B16:B19)</f>
        <v>2237640</v>
      </c>
      <c r="C21" s="142">
        <f>SUM(C16:C19)</f>
        <v>255256</v>
      </c>
      <c r="D21" s="136">
        <f>SUM(D17:D19)</f>
        <v>912384</v>
      </c>
      <c r="E21" s="137">
        <f>SUM(E17:E19)</f>
        <v>420000</v>
      </c>
      <c r="F21" s="137">
        <f>SUM(F17:F19)</f>
        <v>650000</v>
      </c>
      <c r="G21" s="139">
        <f>SUM(G17:G19)</f>
        <v>0</v>
      </c>
    </row>
    <row r="22" spans="1:12" s="10" customFormat="1" ht="30.75" customHeight="1" thickBot="1">
      <c r="A22" s="122" t="s">
        <v>25</v>
      </c>
      <c r="B22" s="155">
        <f>SUM(C22:G22)</f>
        <v>111881</v>
      </c>
      <c r="C22" s="143">
        <v>12762</v>
      </c>
      <c r="D22" s="132">
        <v>45619</v>
      </c>
      <c r="E22" s="116">
        <v>21000</v>
      </c>
      <c r="F22" s="116">
        <v>32500</v>
      </c>
      <c r="G22" s="117">
        <v>0</v>
      </c>
    </row>
    <row r="23" spans="1:12" s="10" customFormat="1" ht="30.75" customHeight="1" thickTop="1" thickBot="1">
      <c r="A23" s="123" t="s">
        <v>57</v>
      </c>
      <c r="B23" s="118">
        <f>SUM(B21:B22)</f>
        <v>2349521</v>
      </c>
      <c r="C23" s="144">
        <f t="shared" ref="C23:G23" si="1">SUM(C21:C22)</f>
        <v>268018</v>
      </c>
      <c r="D23" s="115">
        <f t="shared" si="1"/>
        <v>958003</v>
      </c>
      <c r="E23" s="145">
        <f t="shared" si="1"/>
        <v>441000</v>
      </c>
      <c r="F23" s="145">
        <f t="shared" si="1"/>
        <v>682500</v>
      </c>
      <c r="G23" s="146">
        <f t="shared" si="1"/>
        <v>0</v>
      </c>
    </row>
    <row r="24" spans="1:12" s="10" customFormat="1" ht="30.75" customHeight="1">
      <c r="A24" s="151"/>
      <c r="B24" s="72"/>
      <c r="C24" s="72"/>
      <c r="D24" s="72"/>
      <c r="E24" s="72"/>
      <c r="F24" s="72"/>
      <c r="G24" s="72"/>
    </row>
    <row r="25" spans="1:12" ht="21" customHeight="1">
      <c r="A25" s="152" t="s">
        <v>67</v>
      </c>
      <c r="B25" s="43"/>
      <c r="C25" s="43"/>
      <c r="D25" s="10"/>
      <c r="E25" s="10"/>
      <c r="F25" s="10"/>
      <c r="G25" s="10"/>
      <c r="I25" s="10"/>
      <c r="J25" s="10"/>
      <c r="K25" s="40" t="s">
        <v>6</v>
      </c>
      <c r="L25" s="10"/>
    </row>
    <row r="26" spans="1:12" ht="21" customHeight="1">
      <c r="A26" s="153" t="s">
        <v>70</v>
      </c>
      <c r="B26" s="43"/>
      <c r="C26" s="43"/>
      <c r="D26" s="10"/>
      <c r="E26" s="10"/>
      <c r="F26" s="10"/>
      <c r="G26" s="14" t="s">
        <v>5</v>
      </c>
      <c r="H26" s="14"/>
      <c r="I26" s="10"/>
      <c r="J26" s="10"/>
      <c r="L26" s="10"/>
    </row>
    <row r="27" spans="1:12" s="45" customFormat="1" ht="32.25" customHeight="1">
      <c r="A27" s="147" t="s">
        <v>7</v>
      </c>
      <c r="B27" s="148" t="s">
        <v>27</v>
      </c>
      <c r="C27" s="148" t="s">
        <v>50</v>
      </c>
      <c r="D27" s="148" t="s">
        <v>63</v>
      </c>
      <c r="E27" s="147" t="s">
        <v>62</v>
      </c>
      <c r="F27" s="148" t="s">
        <v>9</v>
      </c>
      <c r="G27" s="148" t="s">
        <v>10</v>
      </c>
      <c r="I27" s="157"/>
      <c r="K27" s="19" t="s">
        <v>13</v>
      </c>
      <c r="L27" s="46"/>
    </row>
    <row r="28" spans="1:12" s="46" customFormat="1" ht="30.75" customHeight="1">
      <c r="A28" s="124" t="s">
        <v>14</v>
      </c>
      <c r="B28" s="58">
        <v>0</v>
      </c>
      <c r="C28" s="149">
        <f>C16</f>
        <v>0</v>
      </c>
      <c r="D28" s="58">
        <v>0</v>
      </c>
      <c r="E28" s="58">
        <f>C28-D28</f>
        <v>0</v>
      </c>
      <c r="F28" s="149">
        <v>0</v>
      </c>
      <c r="G28" s="149">
        <f>E28-F28</f>
        <v>0</v>
      </c>
      <c r="K28" s="58">
        <f>B28*60%</f>
        <v>0</v>
      </c>
    </row>
    <row r="29" spans="1:12" s="46" customFormat="1" ht="30.75" customHeight="1">
      <c r="A29" s="124" t="s">
        <v>15</v>
      </c>
      <c r="B29" s="58">
        <v>4944000</v>
      </c>
      <c r="C29" s="58">
        <f>C17</f>
        <v>223129</v>
      </c>
      <c r="D29" s="58">
        <v>0</v>
      </c>
      <c r="E29" s="58">
        <f>C29-D29</f>
        <v>223129</v>
      </c>
      <c r="F29" s="58">
        <v>0</v>
      </c>
      <c r="G29" s="149">
        <f t="shared" ref="G29:G35" si="2">E29-F29</f>
        <v>223129</v>
      </c>
      <c r="K29" s="58">
        <f>B29*60%</f>
        <v>2966400</v>
      </c>
    </row>
    <row r="30" spans="1:12" s="46" customFormat="1" ht="30.75" customHeight="1">
      <c r="A30" s="124" t="s">
        <v>16</v>
      </c>
      <c r="B30" s="58">
        <v>8001000</v>
      </c>
      <c r="C30" s="58">
        <f>C18</f>
        <v>8923</v>
      </c>
      <c r="D30" s="58">
        <v>0</v>
      </c>
      <c r="E30" s="58">
        <f t="shared" ref="E30:E34" si="3">C30-D30</f>
        <v>8923</v>
      </c>
      <c r="F30" s="58">
        <v>0</v>
      </c>
      <c r="G30" s="149">
        <f t="shared" si="2"/>
        <v>8923</v>
      </c>
      <c r="K30" s="58">
        <f>B30*60%</f>
        <v>4800600</v>
      </c>
    </row>
    <row r="31" spans="1:12" s="46" customFormat="1" ht="30.75" customHeight="1">
      <c r="A31" s="124" t="s">
        <v>18</v>
      </c>
      <c r="B31" s="58">
        <v>1341000</v>
      </c>
      <c r="C31" s="58">
        <f>C19</f>
        <v>23204</v>
      </c>
      <c r="D31" s="58">
        <v>0</v>
      </c>
      <c r="E31" s="58">
        <f t="shared" si="3"/>
        <v>23204</v>
      </c>
      <c r="F31" s="58">
        <v>0</v>
      </c>
      <c r="G31" s="149">
        <f t="shared" si="2"/>
        <v>23204</v>
      </c>
      <c r="K31" s="58">
        <f>B31*60%</f>
        <v>804600</v>
      </c>
    </row>
    <row r="32" spans="1:12" s="46" customFormat="1" ht="30.75" customHeight="1">
      <c r="A32" s="124" t="s">
        <v>55</v>
      </c>
      <c r="B32" s="112"/>
      <c r="C32" s="58">
        <f>F14</f>
        <v>1982384</v>
      </c>
      <c r="D32" s="58">
        <v>0</v>
      </c>
      <c r="E32" s="58">
        <f t="shared" si="3"/>
        <v>1982384</v>
      </c>
      <c r="F32" s="58">
        <v>0</v>
      </c>
      <c r="G32" s="149">
        <f t="shared" si="2"/>
        <v>1982384</v>
      </c>
      <c r="K32" s="58"/>
    </row>
    <row r="33" spans="1:14" s="46" customFormat="1" ht="30.75" customHeight="1">
      <c r="A33" s="150" t="s">
        <v>61</v>
      </c>
      <c r="B33" s="58">
        <f>SUM(B31:B31)</f>
        <v>1341000</v>
      </c>
      <c r="C33" s="137">
        <f>SUM(C28:C32)</f>
        <v>2237640</v>
      </c>
      <c r="D33" s="137">
        <f>SUM(D28:D32)</f>
        <v>0</v>
      </c>
      <c r="E33" s="58">
        <f t="shared" si="3"/>
        <v>2237640</v>
      </c>
      <c r="F33" s="58">
        <v>0</v>
      </c>
      <c r="G33" s="149">
        <f t="shared" si="2"/>
        <v>2237640</v>
      </c>
      <c r="K33" s="58">
        <f>SUM(K30:K31)</f>
        <v>5605200</v>
      </c>
    </row>
    <row r="34" spans="1:14" s="46" customFormat="1" ht="31.5" customHeight="1">
      <c r="A34" s="125" t="s">
        <v>60</v>
      </c>
      <c r="B34" s="51">
        <v>714000</v>
      </c>
      <c r="C34" s="154">
        <f>ROUNDDOWN(C33*0.05,0)</f>
        <v>111882</v>
      </c>
      <c r="D34" s="58">
        <f>C34-B22</f>
        <v>1</v>
      </c>
      <c r="E34" s="58">
        <f t="shared" si="3"/>
        <v>111881</v>
      </c>
      <c r="F34" s="58">
        <v>0</v>
      </c>
      <c r="G34" s="149">
        <f t="shared" si="2"/>
        <v>111881</v>
      </c>
      <c r="K34" s="58">
        <f>B34*60%</f>
        <v>428400</v>
      </c>
    </row>
    <row r="35" spans="1:14" s="45" customFormat="1" ht="30.75" customHeight="1">
      <c r="A35" s="150" t="s">
        <v>59</v>
      </c>
      <c r="B35" s="58">
        <f>SUM(B33:B34)</f>
        <v>2055000</v>
      </c>
      <c r="C35" s="58">
        <f>C33+C34</f>
        <v>2349522</v>
      </c>
      <c r="D35" s="58">
        <f>D33+D34</f>
        <v>1</v>
      </c>
      <c r="E35" s="58">
        <f>E33+E34</f>
        <v>2349521</v>
      </c>
      <c r="F35" s="58">
        <v>0</v>
      </c>
      <c r="G35" s="149">
        <f t="shared" si="2"/>
        <v>2349521</v>
      </c>
      <c r="K35" s="50">
        <f>B35*60%</f>
        <v>1233000</v>
      </c>
      <c r="L35" s="46"/>
    </row>
    <row r="36" spans="1:14" s="45" customFormat="1" ht="24.75" customHeight="1">
      <c r="A36" s="59" t="s">
        <v>49</v>
      </c>
      <c r="B36" s="72"/>
      <c r="C36" s="72"/>
      <c r="D36" s="72"/>
      <c r="E36" s="72"/>
      <c r="F36" s="72"/>
      <c r="G36" s="73"/>
      <c r="H36" s="74"/>
      <c r="K36" s="56"/>
      <c r="L36" s="46"/>
    </row>
    <row r="37" spans="1:14" ht="18.75" customHeight="1">
      <c r="A37" s="59" t="s">
        <v>68</v>
      </c>
      <c r="B37" s="59"/>
      <c r="C37" s="59"/>
      <c r="D37" s="54"/>
      <c r="E37" s="54"/>
      <c r="F37" s="54"/>
      <c r="G37" s="54"/>
      <c r="H37" s="54"/>
      <c r="I37" s="54">
        <f>C35-B23</f>
        <v>1</v>
      </c>
      <c r="J37" s="54"/>
      <c r="K37" s="54"/>
    </row>
    <row r="38" spans="1:14" ht="18.75" customHeight="1">
      <c r="A38" s="56" t="s">
        <v>71</v>
      </c>
      <c r="B38" s="56"/>
      <c r="C38" s="56"/>
      <c r="D38" s="54"/>
      <c r="E38" s="54"/>
      <c r="F38" s="54"/>
      <c r="G38" s="54"/>
      <c r="I38" s="3"/>
      <c r="J38" s="54"/>
      <c r="K38" s="54"/>
      <c r="L38" s="54"/>
      <c r="M38" s="54"/>
    </row>
    <row r="39" spans="1:14" ht="60.75" customHeight="1">
      <c r="M39" s="54"/>
      <c r="N39" s="54"/>
    </row>
  </sheetData>
  <mergeCells count="4">
    <mergeCell ref="A3:H3"/>
    <mergeCell ref="A4:H4"/>
    <mergeCell ref="A14:A15"/>
    <mergeCell ref="D14:E14"/>
  </mergeCells>
  <phoneticPr fontId="3"/>
  <pageMargins left="0.96" right="0.23622047244094491" top="0.62992125984251968" bottom="0.27559055118110237" header="0.51181102362204722"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様式8　スケジュール（導入検証ステージ）</vt:lpstr>
      <vt:lpstr>様式8　スケジュール（実用評価ステージ）</vt:lpstr>
      <vt:lpstr>様式9　経費積算書（共同体）</vt:lpstr>
      <vt:lpstr>様式10　経費積算内訳書（中核企業）</vt:lpstr>
      <vt:lpstr>様式10　経費積算内訳書（個別）</vt:lpstr>
      <vt:lpstr>様式10　経費積算内訳書（中核企業）記入例</vt:lpstr>
      <vt:lpstr>様式10　経費積算内訳書（個別） 記入例</vt:lpstr>
      <vt:lpstr>様式10　経費積算内訳書（個別）記入例2</vt:lpstr>
      <vt:lpstr>様式2－1(別紙）0210-1 (2)</vt:lpstr>
      <vt:lpstr>様式2－1(別紙-概算請求）</vt:lpstr>
      <vt:lpstr>様式2－1(別紙-概算請求） (2)</vt:lpstr>
      <vt:lpstr>'様式10　経費積算内訳書（個別）'!Print_Area</vt:lpstr>
      <vt:lpstr>'様式10　経費積算内訳書（個別） 記入例'!Print_Area</vt:lpstr>
      <vt:lpstr>'様式10　経費積算内訳書（個別）記入例2'!Print_Area</vt:lpstr>
      <vt:lpstr>'様式10　経費積算内訳書（中核企業）'!Print_Area</vt:lpstr>
      <vt:lpstr>'様式10　経費積算内訳書（中核企業）記入例'!Print_Area</vt:lpstr>
      <vt:lpstr>'様式2－1(別紙）0210-1 (2)'!Print_Area</vt:lpstr>
      <vt:lpstr>'様式2－1(別紙-概算請求）'!Print_Area</vt:lpstr>
      <vt:lpstr>'様式2－1(別紙-概算請求） (2)'!Print_Area</vt:lpstr>
      <vt:lpstr>'様式8　スケジュール（実用評価ステージ）'!Print_Area</vt:lpstr>
      <vt:lpstr>'様式8　スケジュール（導入検証ステージ）'!Print_Area</vt:lpstr>
      <vt:lpstr>'様式9　経費積算書（共同体）'!Print_Area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toshiro</cp:lastModifiedBy>
  <cp:lastPrinted>2023-04-10T09:51:21Z</cp:lastPrinted>
  <dcterms:created xsi:type="dcterms:W3CDTF">2013-08-30T08:07:45Z</dcterms:created>
  <dcterms:modified xsi:type="dcterms:W3CDTF">2023-04-13T23:31:38Z</dcterms:modified>
</cp:coreProperties>
</file>